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is.cindrak\Desktop\"/>
    </mc:Choice>
  </mc:AlternateContent>
  <bookViews>
    <workbookView xWindow="0" yWindow="0" windowWidth="28800" windowHeight="12435"/>
  </bookViews>
  <sheets>
    <sheet name="Tabela P1" sheetId="1" r:id="rId1"/>
    <sheet name="Tabela P2" sheetId="3" r:id="rId2"/>
    <sheet name="Tabela P3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6" i="1" l="1"/>
  <c r="L15" i="1"/>
  <c r="L11" i="1"/>
  <c r="L9" i="1"/>
  <c r="L26" i="1"/>
  <c r="L24" i="1"/>
  <c r="L27" i="1" l="1"/>
  <c r="G360" i="1" l="1"/>
  <c r="G259" i="1"/>
  <c r="L359" i="1" l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K325" i="1"/>
  <c r="L325" i="1" s="1"/>
  <c r="L360" i="1" l="1"/>
  <c r="G314" i="1"/>
  <c r="L313" i="1" l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314" i="1" l="1"/>
  <c r="L271" i="1"/>
  <c r="L272" i="1"/>
  <c r="L273" i="1"/>
  <c r="L274" i="1"/>
  <c r="L275" i="1"/>
  <c r="L276" i="1"/>
  <c r="L277" i="1"/>
  <c r="G279" i="1"/>
  <c r="L278" i="1"/>
  <c r="L279" i="1" l="1"/>
  <c r="L255" i="1"/>
  <c r="L256" i="1"/>
  <c r="L258" i="1" l="1"/>
  <c r="L257" i="1"/>
  <c r="L254" i="1"/>
  <c r="L253" i="1"/>
  <c r="L259" i="1" l="1"/>
  <c r="G241" i="1"/>
  <c r="L225" i="1" l="1"/>
  <c r="L235" i="1"/>
  <c r="L234" i="1"/>
  <c r="L231" i="1"/>
  <c r="L240" i="1"/>
  <c r="L239" i="1"/>
  <c r="L238" i="1"/>
  <c r="L237" i="1"/>
  <c r="L236" i="1"/>
  <c r="L233" i="1"/>
  <c r="L232" i="1"/>
  <c r="L230" i="1"/>
  <c r="L229" i="1"/>
  <c r="L228" i="1"/>
  <c r="L227" i="1"/>
  <c r="L226" i="1"/>
  <c r="L241" i="1" l="1"/>
  <c r="L203" i="1"/>
  <c r="G212" i="1" l="1"/>
  <c r="L211" i="1"/>
  <c r="L210" i="1"/>
  <c r="L209" i="1"/>
  <c r="L208" i="1"/>
  <c r="L207" i="1"/>
  <c r="L206" i="1"/>
  <c r="L205" i="1"/>
  <c r="L204" i="1"/>
  <c r="L201" i="1"/>
  <c r="L202" i="1"/>
  <c r="L200" i="1"/>
  <c r="L199" i="1"/>
  <c r="L198" i="1"/>
  <c r="L197" i="1"/>
  <c r="L196" i="1"/>
  <c r="L212" i="1" l="1"/>
  <c r="G64" i="1"/>
  <c r="G181" i="1" l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0" i="1"/>
  <c r="L151" i="1"/>
  <c r="L149" i="1"/>
  <c r="L148" i="1"/>
  <c r="L147" i="1"/>
  <c r="L146" i="1"/>
  <c r="L145" i="1"/>
  <c r="L144" i="1"/>
  <c r="L143" i="1"/>
  <c r="L181" i="1" l="1"/>
  <c r="L127" i="1"/>
  <c r="L118" i="1"/>
  <c r="L119" i="1"/>
  <c r="L120" i="1"/>
  <c r="L121" i="1"/>
  <c r="L122" i="1"/>
  <c r="L123" i="1"/>
  <c r="L124" i="1"/>
  <c r="L130" i="1"/>
  <c r="L129" i="1"/>
  <c r="G131" i="1" l="1"/>
  <c r="L128" i="1"/>
  <c r="L126" i="1"/>
  <c r="L125" i="1"/>
  <c r="L117" i="1"/>
  <c r="L116" i="1"/>
  <c r="L115" i="1"/>
  <c r="L131" i="1" l="1"/>
  <c r="L94" i="1"/>
  <c r="L95" i="1"/>
  <c r="L96" i="1"/>
  <c r="L97" i="1"/>
  <c r="L98" i="1"/>
  <c r="L99" i="1"/>
  <c r="L100" i="1"/>
  <c r="L101" i="1"/>
  <c r="L102" i="1"/>
  <c r="G103" i="1"/>
  <c r="L103" i="1" l="1"/>
  <c r="L79" i="1"/>
  <c r="L61" i="1" l="1"/>
  <c r="L59" i="1" l="1"/>
  <c r="L58" i="1"/>
  <c r="L81" i="1" l="1"/>
  <c r="L80" i="1"/>
  <c r="L76" i="1" l="1"/>
  <c r="L78" i="1" l="1"/>
  <c r="L77" i="1"/>
  <c r="L82" i="1" l="1"/>
  <c r="G82" i="1"/>
  <c r="L62" i="1" l="1"/>
  <c r="L63" i="1"/>
  <c r="L60" i="1" l="1"/>
  <c r="L64" i="1" s="1"/>
  <c r="L10" i="1" l="1"/>
  <c r="L36" i="1" l="1"/>
  <c r="L37" i="1"/>
  <c r="L38" i="1"/>
  <c r="L39" i="1"/>
  <c r="L40" i="1"/>
  <c r="L41" i="1"/>
  <c r="L42" i="1"/>
  <c r="L43" i="1"/>
  <c r="L44" i="1"/>
  <c r="L45" i="1"/>
  <c r="L35" i="1"/>
  <c r="L34" i="1"/>
  <c r="L33" i="1"/>
  <c r="L32" i="1"/>
  <c r="L31" i="1"/>
  <c r="L30" i="1"/>
  <c r="L29" i="1"/>
  <c r="L25" i="1" l="1"/>
  <c r="G47" i="1" l="1"/>
  <c r="G65" i="1" s="1"/>
  <c r="G83" i="1" s="1"/>
  <c r="G104" i="1" s="1"/>
  <c r="G132" i="1" s="1"/>
  <c r="G182" i="1" s="1"/>
  <c r="G213" i="1" s="1"/>
  <c r="G242" i="1" s="1"/>
  <c r="G260" i="1" s="1"/>
  <c r="G280" i="1" s="1"/>
  <c r="L28" i="1"/>
  <c r="L23" i="1"/>
  <c r="L22" i="1"/>
  <c r="L21" i="1"/>
  <c r="L20" i="1"/>
  <c r="L19" i="1"/>
  <c r="L18" i="1"/>
  <c r="L17" i="1"/>
  <c r="L16" i="1"/>
  <c r="L14" i="1"/>
  <c r="L13" i="1"/>
  <c r="L12" i="1"/>
  <c r="L46" i="1" l="1"/>
  <c r="L47" i="1" s="1"/>
  <c r="L65" i="1" l="1"/>
  <c r="L83" i="1" s="1"/>
  <c r="L104" i="1" s="1"/>
  <c r="L132" i="1" l="1"/>
  <c r="L182" i="1" s="1"/>
  <c r="L213" i="1" s="1"/>
  <c r="L242" i="1" l="1"/>
  <c r="L260" i="1" l="1"/>
  <c r="L280" i="1" s="1"/>
  <c r="L315" i="1" s="1"/>
  <c r="L361" i="1" s="1"/>
  <c r="G315" i="1"/>
  <c r="G361" i="1" s="1"/>
  <c r="N365" i="1" l="1"/>
  <c r="O365" i="1" s="1"/>
  <c r="C8" i="3" l="1"/>
</calcChain>
</file>

<file path=xl/sharedStrings.xml><?xml version="1.0" encoding="utf-8"?>
<sst xmlns="http://schemas.openxmlformats.org/spreadsheetml/2006/main" count="950" uniqueCount="126">
  <si>
    <t>JANUAR</t>
  </si>
  <si>
    <t>Tabela P1</t>
  </si>
  <si>
    <t>Prekidi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</si>
  <si>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</si>
  <si>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</si>
  <si>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</si>
  <si>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</si>
  <si>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</si>
  <si>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</si>
  <si>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</si>
  <si>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</si>
  <si>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</si>
  <si>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</si>
  <si>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</si>
  <si>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Neplanirani</t>
  </si>
  <si>
    <t>Viša sila</t>
  </si>
  <si>
    <t>TS 110/35kV Vilusi</t>
  </si>
  <si>
    <t>EVP Trebješica</t>
  </si>
  <si>
    <t>TS 110/20kV Mrke</t>
  </si>
  <si>
    <t>TS 110/20kV Uvač</t>
  </si>
  <si>
    <t>TS 110/35kV Andrijevica</t>
  </si>
  <si>
    <t>Ukupno trajanje prekida (min):</t>
  </si>
  <si>
    <t>Ukupna neisporučena energija (MWh)</t>
  </si>
  <si>
    <t>Ukupno trajanje prekida od početka godine (min):</t>
  </si>
  <si>
    <t>Ukupna neisporučena energija od početka godine (MWh)</t>
  </si>
  <si>
    <t>TS 110/35kV Tivat</t>
  </si>
  <si>
    <t>TS 110/35kV Virpazar</t>
  </si>
  <si>
    <t>TS 110/35kV Bar</t>
  </si>
  <si>
    <t>TS 110/35kV Budva</t>
  </si>
  <si>
    <t>TS 110/35 kV Ulcinj</t>
  </si>
  <si>
    <t>TS 110/35 kV Kotor</t>
  </si>
  <si>
    <t>TS 110/35 kV Lastva</t>
  </si>
  <si>
    <t>EVP110/25kV Trebješica</t>
  </si>
  <si>
    <t>FEBRUAR</t>
  </si>
  <si>
    <t>EVP 110/25kV Trebješica</t>
  </si>
  <si>
    <t>Planirani</t>
  </si>
  <si>
    <t>CGES</t>
  </si>
  <si>
    <t>TS 110/35kV KAP</t>
  </si>
  <si>
    <t>MART</t>
  </si>
  <si>
    <t xml:space="preserve">EVP Trebješica </t>
  </si>
  <si>
    <t>TS Budva</t>
  </si>
  <si>
    <t>APRIL</t>
  </si>
  <si>
    <t xml:space="preserve">Viša sila </t>
  </si>
  <si>
    <t>TS Andrijevica</t>
  </si>
  <si>
    <t>TS Mrke</t>
  </si>
  <si>
    <t>TS 110/35kV Danilovgrad</t>
  </si>
  <si>
    <t>TS 110/35kV Kotor</t>
  </si>
  <si>
    <t xml:space="preserve">AIT </t>
  </si>
  <si>
    <t>Epren (MW)</t>
  </si>
  <si>
    <t>120 min</t>
  </si>
  <si>
    <t>Zadati AIT</t>
  </si>
  <si>
    <t>700 MWh</t>
  </si>
  <si>
    <t>Zadati ENS</t>
  </si>
  <si>
    <t>Indikatori kvaliteta</t>
  </si>
  <si>
    <t>Tabela P2</t>
  </si>
  <si>
    <t>procenat slučajeva u kojima nije ispunjen standard</t>
  </si>
  <si>
    <t>broj slučajeva u kojima nije ispunjen standard</t>
  </si>
  <si>
    <t>broj izuzetaka (specificirati)</t>
  </si>
  <si>
    <t>procenat slučajeva u kojima je ispunjen standard</t>
  </si>
  <si>
    <t>broj slučajeva u kojima je ispunjen standard</t>
  </si>
  <si>
    <t>broj slučajeva</t>
  </si>
  <si>
    <t>20 € za kupce priključene na distributivni sistem</t>
  </si>
  <si>
    <t>200 € za kupce priključene na prenosni sistem</t>
  </si>
  <si>
    <t>Finansijska kompenzacija</t>
  </si>
  <si>
    <t xml:space="preserve">24 sata </t>
  </si>
  <si>
    <t>Propisani rok za izvršavanje obaveza operatora</t>
  </si>
  <si>
    <t>Ponovno uspostavljanje napajanja u prenosnom sistemu  električne energije - Član 8</t>
  </si>
  <si>
    <t>DECEMBAR</t>
  </si>
  <si>
    <t>NOVEMBAR</t>
  </si>
  <si>
    <t>OKTOBAR</t>
  </si>
  <si>
    <t>SEPTEMBAR</t>
  </si>
  <si>
    <t>AVGUST</t>
  </si>
  <si>
    <t>JUL</t>
  </si>
  <si>
    <t>JUN</t>
  </si>
  <si>
    <t>MAJ</t>
  </si>
  <si>
    <t>Tabela P3</t>
  </si>
  <si>
    <t>TS 110/35kV Ulcinj</t>
  </si>
  <si>
    <t>TS Vilusi</t>
  </si>
  <si>
    <t>TS Danilovgrad</t>
  </si>
  <si>
    <t>TS Podgorica 3</t>
  </si>
  <si>
    <t>TS Podgorica 5</t>
  </si>
  <si>
    <t>TS Ribarevine</t>
  </si>
  <si>
    <t>TS 110/35kV Berane</t>
  </si>
  <si>
    <t>Wdki  za TS 110/35kV Berane i za TS Andrijevica imaju male vrijednosti zbog rada MHE na tom području. Proizvodnja MHE u ovom periodu pokriva distributivni konzum ove regije I višak gura u EES.</t>
  </si>
  <si>
    <t>Tuđe djelovanje</t>
  </si>
  <si>
    <t>T2 110/35kV, 20MVA Virpazar</t>
  </si>
  <si>
    <t>TS 110/20KV  Mrke</t>
  </si>
  <si>
    <t>TS 110/35 KV Andrijevica</t>
  </si>
  <si>
    <t>TS 110/35KV Budva</t>
  </si>
  <si>
    <t>TS 110/35kV Nikšić</t>
  </si>
  <si>
    <t xml:space="preserve">CGES </t>
  </si>
  <si>
    <t>TS Željezara*</t>
  </si>
  <si>
    <t>TS 110/10kV Kličevo</t>
  </si>
  <si>
    <t>TS 110/35kV Brezna</t>
  </si>
  <si>
    <t>TS 400/110/35kV Ribarevine</t>
  </si>
  <si>
    <t>TS 110/35kV Cetinje</t>
  </si>
  <si>
    <t>Od strane CGES-a je napon mogao biti proslijeđen nakon 10 min ali Željezara nije mogla da obezbijedi odgovorno lice do 19:11.</t>
  </si>
  <si>
    <t xml:space="preserve">TS 400/110/35kV Ribarevine </t>
  </si>
  <si>
    <t xml:space="preserve">TS 110/35kV Berane </t>
  </si>
  <si>
    <t>TS Brezna T1</t>
  </si>
  <si>
    <t xml:space="preserve">Tuđe djelovanje </t>
  </si>
  <si>
    <t xml:space="preserve">TS 110/35kV Andrijevica </t>
  </si>
  <si>
    <t>TS 110/35kV Herceg Novi</t>
  </si>
  <si>
    <t>TS 110/35kV Lastva</t>
  </si>
  <si>
    <t>TS 110/35 kV  Kotor</t>
  </si>
  <si>
    <t xml:space="preserve">TS 110/35 kV Budva </t>
  </si>
  <si>
    <t>TS 220/110/35kV Mojkovac</t>
  </si>
  <si>
    <t>TS 110/10kV Podgorica 5</t>
  </si>
  <si>
    <t>EVP  110/25kV Trebješica</t>
  </si>
  <si>
    <t xml:space="preserve">       Prekidi</t>
  </si>
  <si>
    <t xml:space="preserve">                                           Ukupna neisporučena energija (MWh)</t>
  </si>
  <si>
    <t xml:space="preserve">                                                                Ukupna neisporučena energija od početka godine (MWh)</t>
  </si>
  <si>
    <t xml:space="preserve"> TS 110/35kV Podgorica 1</t>
  </si>
  <si>
    <t>TS Podgorica 4</t>
  </si>
  <si>
    <t>TS 110/35 kV KAP</t>
  </si>
  <si>
    <t>TS 110/35 kV Podgorica 1</t>
  </si>
  <si>
    <t>TS 110/35 kV Budva</t>
  </si>
  <si>
    <t>TS 110/35 kV Cetinje</t>
  </si>
  <si>
    <t>TS 110/35 kV Bar</t>
  </si>
  <si>
    <t>TS 110/35 kV Virpazar</t>
  </si>
  <si>
    <t>TS  110/35 kV Ulcinj</t>
  </si>
  <si>
    <t>TS 110/35 kV Danilovgrad</t>
  </si>
  <si>
    <t>TS 110/10 kV Kličevo</t>
  </si>
  <si>
    <t>TS 110/35 kV Brezna</t>
  </si>
  <si>
    <t xml:space="preserve"> </t>
  </si>
  <si>
    <t>ENS uzrokovana neplaniranim prekidima napajanja od početka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</si>
</sst>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#,##0.000"/>
    <numFmt numFmtId="166" formatCode="0.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2">
    <xf numFmtId="0" fontId="0" fillId="0" borderId="0" xfId="0"/>
    <xf numFmtId="165" fontId="5" fillId="0" borderId="0" xfId="0" applyNumberFormat="1" applyFont="1"/>
    <xf numFmtId="164" fontId="5" fillId="0" borderId="0" xfId="0" applyNumberFormat="1" applyFont="1"/>
    <xf numFmtId="0" fontId="1" fillId="0" borderId="0" xfId="1"/>
    <xf numFmtId="0" fontId="1" fillId="0" borderId="0" xfId="1" applyBorder="1"/>
    <xf numFmtId="166" fontId="2" fillId="5" borderId="48" xfId="1" applyNumberFormat="1" applyFont="1" applyFill="1" applyBorder="1" applyAlignment="1">
      <alignment horizontal="right" vertical="center"/>
    </xf>
    <xf numFmtId="0" fontId="2" fillId="3" borderId="40" xfId="1" applyFont="1" applyFill="1" applyBorder="1" applyAlignment="1">
      <alignment horizontal="center" vertical="center"/>
    </xf>
    <xf numFmtId="0" fontId="2" fillId="3" borderId="49" xfId="1" applyFont="1" applyFill="1" applyBorder="1" applyAlignment="1">
      <alignment horizontal="center" vertical="center"/>
    </xf>
    <xf numFmtId="0" fontId="2" fillId="0" borderId="50" xfId="1" applyFont="1" applyBorder="1" applyAlignment="1">
      <alignment horizontal="right" vertical="center"/>
    </xf>
    <xf numFmtId="0" fontId="2" fillId="0" borderId="51" xfId="1" applyFont="1" applyBorder="1" applyAlignment="1">
      <alignment horizontal="right" vertical="center"/>
    </xf>
    <xf numFmtId="0" fontId="2" fillId="3" borderId="52" xfId="1" applyFont="1" applyFill="1" applyBorder="1" applyAlignment="1">
      <alignment horizontal="center" vertical="center"/>
    </xf>
    <xf numFmtId="0" fontId="3" fillId="0" borderId="0" xfId="1" applyFont="1" applyBorder="1"/>
    <xf numFmtId="0" fontId="2" fillId="0" borderId="54" xfId="1" applyFont="1" applyBorder="1" applyAlignment="1">
      <alignment horizontal="center" vertical="center"/>
    </xf>
    <xf numFmtId="0" fontId="4" fillId="0" borderId="55" xfId="1" applyFont="1" applyBorder="1" applyAlignment="1">
      <alignment horizontal="center" vertical="center"/>
    </xf>
    <xf numFmtId="0" fontId="4" fillId="0" borderId="56" xfId="1" applyFont="1" applyBorder="1" applyAlignment="1">
      <alignment horizontal="center" vertical="center"/>
    </xf>
    <xf numFmtId="0" fontId="4" fillId="12" borderId="56" xfId="1" applyFont="1" applyFill="1" applyBorder="1" applyAlignment="1">
      <alignment horizontal="center" vertical="center" wrapText="1"/>
    </xf>
    <xf numFmtId="0" fontId="4" fillId="12" borderId="58" xfId="1" applyFont="1" applyFill="1" applyBorder="1" applyAlignment="1">
      <alignment horizontal="center" vertical="center" wrapText="1"/>
    </xf>
    <xf numFmtId="0" fontId="1" fillId="0" borderId="0" xfId="1" applyAlignment="1">
      <alignment wrapText="1"/>
    </xf>
    <xf numFmtId="0" fontId="2" fillId="4" borderId="9" xfId="1" applyFont="1" applyFill="1" applyBorder="1" applyAlignment="1">
      <alignment vertical="center" wrapText="1"/>
    </xf>
    <xf numFmtId="0" fontId="1" fillId="0" borderId="9" xfId="1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3" borderId="7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165" fontId="11" fillId="0" borderId="21" xfId="0" applyNumberFormat="1" applyFont="1" applyFill="1" applyBorder="1" applyAlignment="1">
      <alignment horizontal="center" vertical="center"/>
    </xf>
    <xf numFmtId="14" fontId="11" fillId="0" borderId="26" xfId="0" applyNumberFormat="1" applyFont="1" applyFill="1" applyBorder="1" applyAlignment="1">
      <alignment horizontal="center" vertical="center"/>
    </xf>
    <xf numFmtId="20" fontId="11" fillId="0" borderId="26" xfId="0" applyNumberFormat="1" applyFont="1" applyFill="1" applyBorder="1" applyAlignment="1">
      <alignment horizontal="center" vertical="center"/>
    </xf>
    <xf numFmtId="20" fontId="11" fillId="0" borderId="23" xfId="0" applyNumberFormat="1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164" fontId="11" fillId="0" borderId="23" xfId="0" applyNumberFormat="1" applyFont="1" applyFill="1" applyBorder="1" applyAlignment="1">
      <alignment horizontal="center" vertical="center"/>
    </xf>
    <xf numFmtId="165" fontId="11" fillId="0" borderId="24" xfId="0" applyNumberFormat="1" applyFont="1" applyFill="1" applyBorder="1" applyAlignment="1">
      <alignment horizontal="center" vertical="center"/>
    </xf>
    <xf numFmtId="20" fontId="11" fillId="5" borderId="26" xfId="0" applyNumberFormat="1" applyFont="1" applyFill="1" applyBorder="1" applyAlignment="1">
      <alignment horizontal="center" vertical="center"/>
    </xf>
    <xf numFmtId="20" fontId="11" fillId="5" borderId="23" xfId="0" applyNumberFormat="1" applyFont="1" applyFill="1" applyBorder="1" applyAlignment="1">
      <alignment horizontal="center" vertical="center"/>
    </xf>
    <xf numFmtId="0" fontId="11" fillId="5" borderId="23" xfId="0" applyFont="1" applyFill="1" applyBorder="1" applyAlignment="1">
      <alignment horizontal="center" vertical="center"/>
    </xf>
    <xf numFmtId="164" fontId="11" fillId="5" borderId="23" xfId="0" applyNumberFormat="1" applyFont="1" applyFill="1" applyBorder="1" applyAlignment="1">
      <alignment horizontal="center" vertical="center"/>
    </xf>
    <xf numFmtId="165" fontId="11" fillId="5" borderId="24" xfId="0" applyNumberFormat="1" applyFont="1" applyFill="1" applyBorder="1" applyAlignment="1">
      <alignment horizontal="center" vertical="center"/>
    </xf>
    <xf numFmtId="14" fontId="11" fillId="5" borderId="23" xfId="0" applyNumberFormat="1" applyFont="1" applyFill="1" applyBorder="1" applyAlignment="1">
      <alignment horizontal="center" vertical="center"/>
    </xf>
    <xf numFmtId="20" fontId="11" fillId="5" borderId="25" xfId="0" applyNumberFormat="1" applyFont="1" applyFill="1" applyBorder="1" applyAlignment="1">
      <alignment horizontal="center" vertical="center"/>
    </xf>
    <xf numFmtId="0" fontId="11" fillId="5" borderId="25" xfId="0" applyFont="1" applyFill="1" applyBorder="1" applyAlignment="1">
      <alignment horizontal="center" vertical="center"/>
    </xf>
    <xf numFmtId="14" fontId="10" fillId="5" borderId="26" xfId="0" applyNumberFormat="1" applyFont="1" applyFill="1" applyBorder="1" applyAlignment="1">
      <alignment horizontal="center"/>
    </xf>
    <xf numFmtId="20" fontId="10" fillId="5" borderId="26" xfId="0" applyNumberFormat="1" applyFont="1" applyFill="1" applyBorder="1" applyAlignment="1">
      <alignment horizontal="center"/>
    </xf>
    <xf numFmtId="20" fontId="10" fillId="5" borderId="27" xfId="0" applyNumberFormat="1" applyFont="1" applyFill="1" applyBorder="1" applyAlignment="1">
      <alignment horizontal="center"/>
    </xf>
    <xf numFmtId="0" fontId="11" fillId="5" borderId="26" xfId="0" applyFont="1" applyFill="1" applyBorder="1" applyAlignment="1">
      <alignment horizontal="center" vertical="center"/>
    </xf>
    <xf numFmtId="0" fontId="10" fillId="5" borderId="27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164" fontId="11" fillId="5" borderId="26" xfId="0" applyNumberFormat="1" applyFont="1" applyFill="1" applyBorder="1" applyAlignment="1">
      <alignment horizontal="center" vertical="center"/>
    </xf>
    <xf numFmtId="0" fontId="9" fillId="0" borderId="33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3" fontId="9" fillId="0" borderId="28" xfId="0" applyNumberFormat="1" applyFont="1" applyBorder="1" applyAlignment="1">
      <alignment horizontal="center" vertical="center"/>
    </xf>
    <xf numFmtId="164" fontId="9" fillId="0" borderId="21" xfId="0" applyNumberFormat="1" applyFont="1" applyBorder="1" applyAlignment="1">
      <alignment horizontal="center" vertical="center"/>
    </xf>
    <xf numFmtId="3" fontId="9" fillId="0" borderId="16" xfId="0" applyNumberFormat="1" applyFont="1" applyBorder="1" applyAlignment="1">
      <alignment horizontal="center" vertical="center"/>
    </xf>
    <xf numFmtId="164" fontId="9" fillId="0" borderId="30" xfId="0" applyNumberFormat="1" applyFont="1" applyBorder="1" applyAlignment="1">
      <alignment horizontal="center" vertical="center"/>
    </xf>
    <xf numFmtId="0" fontId="0" fillId="0" borderId="0" xfId="0" applyFont="1" applyAlignment="1"/>
    <xf numFmtId="0" fontId="0" fillId="5" borderId="0" xfId="0" applyFont="1" applyFill="1"/>
    <xf numFmtId="0" fontId="5" fillId="0" borderId="2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/>
    </xf>
    <xf numFmtId="0" fontId="9" fillId="4" borderId="37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11" fillId="5" borderId="36" xfId="0" applyFont="1" applyFill="1" applyBorder="1" applyAlignment="1">
      <alignment horizontal="center" vertical="center"/>
    </xf>
    <xf numFmtId="14" fontId="11" fillId="6" borderId="26" xfId="0" applyNumberFormat="1" applyFont="1" applyFill="1" applyBorder="1" applyAlignment="1">
      <alignment horizontal="center" vertical="center"/>
    </xf>
    <xf numFmtId="20" fontId="11" fillId="6" borderId="26" xfId="0" applyNumberFormat="1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 wrapText="1"/>
    </xf>
    <xf numFmtId="0" fontId="11" fillId="6" borderId="26" xfId="0" applyFont="1" applyFill="1" applyBorder="1" applyAlignment="1">
      <alignment horizontal="center" vertical="center" wrapText="1"/>
    </xf>
    <xf numFmtId="164" fontId="10" fillId="6" borderId="26" xfId="0" applyNumberFormat="1" applyFont="1" applyFill="1" applyBorder="1" applyAlignment="1">
      <alignment horizontal="center" vertical="center" wrapText="1"/>
    </xf>
    <xf numFmtId="165" fontId="11" fillId="7" borderId="44" xfId="0" applyNumberFormat="1" applyFont="1" applyFill="1" applyBorder="1" applyAlignment="1">
      <alignment horizontal="center" vertical="center"/>
    </xf>
    <xf numFmtId="0" fontId="0" fillId="6" borderId="0" xfId="0" applyFont="1" applyFill="1"/>
    <xf numFmtId="0" fontId="11" fillId="5" borderId="22" xfId="0" applyFont="1" applyFill="1" applyBorder="1" applyAlignment="1">
      <alignment horizontal="center" vertical="center"/>
    </xf>
    <xf numFmtId="14" fontId="11" fillId="0" borderId="23" xfId="0" applyNumberFormat="1" applyFont="1" applyFill="1" applyBorder="1" applyAlignment="1">
      <alignment horizontal="center" vertical="center"/>
    </xf>
    <xf numFmtId="165" fontId="11" fillId="0" borderId="44" xfId="0" applyNumberFormat="1" applyFont="1" applyFill="1" applyBorder="1" applyAlignment="1">
      <alignment horizontal="center" vertical="center"/>
    </xf>
    <xf numFmtId="165" fontId="11" fillId="5" borderId="44" xfId="0" applyNumberFormat="1" applyFont="1" applyFill="1" applyBorder="1" applyAlignment="1">
      <alignment horizontal="center" vertical="center"/>
    </xf>
    <xf numFmtId="14" fontId="11" fillId="6" borderId="23" xfId="0" applyNumberFormat="1" applyFont="1" applyFill="1" applyBorder="1" applyAlignment="1">
      <alignment horizontal="center" vertical="center"/>
    </xf>
    <xf numFmtId="20" fontId="11" fillId="6" borderId="23" xfId="0" applyNumberFormat="1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164" fontId="11" fillId="6" borderId="23" xfId="0" applyNumberFormat="1" applyFont="1" applyFill="1" applyBorder="1" applyAlignment="1">
      <alignment horizontal="center" vertical="center"/>
    </xf>
    <xf numFmtId="165" fontId="11" fillId="7" borderId="21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9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31" xfId="0" applyFont="1" applyBorder="1" applyAlignment="1">
      <alignment horizontal="center" vertical="center"/>
    </xf>
    <xf numFmtId="165" fontId="9" fillId="0" borderId="30" xfId="0" applyNumberFormat="1" applyFont="1" applyBorder="1" applyAlignment="1">
      <alignment horizontal="center" vertical="center"/>
    </xf>
    <xf numFmtId="14" fontId="11" fillId="5" borderId="26" xfId="0" applyNumberFormat="1" applyFont="1" applyFill="1" applyBorder="1" applyAlignment="1">
      <alignment horizontal="center" vertical="center"/>
    </xf>
    <xf numFmtId="165" fontId="10" fillId="0" borderId="26" xfId="0" applyNumberFormat="1" applyFont="1" applyBorder="1" applyAlignment="1">
      <alignment horizontal="center" vertical="center"/>
    </xf>
    <xf numFmtId="0" fontId="11" fillId="6" borderId="26" xfId="0" applyFont="1" applyFill="1" applyBorder="1" applyAlignment="1">
      <alignment horizontal="center" vertical="center"/>
    </xf>
    <xf numFmtId="165" fontId="10" fillId="6" borderId="27" xfId="0" applyNumberFormat="1" applyFont="1" applyFill="1" applyBorder="1" applyAlignment="1">
      <alignment horizontal="center" vertical="center"/>
    </xf>
    <xf numFmtId="165" fontId="11" fillId="7" borderId="24" xfId="0" applyNumberFormat="1" applyFont="1" applyFill="1" applyBorder="1" applyAlignment="1">
      <alignment horizontal="center" vertical="center"/>
    </xf>
    <xf numFmtId="14" fontId="11" fillId="8" borderId="26" xfId="0" applyNumberFormat="1" applyFont="1" applyFill="1" applyBorder="1" applyAlignment="1">
      <alignment horizontal="center" vertical="center"/>
    </xf>
    <xf numFmtId="20" fontId="11" fillId="8" borderId="26" xfId="0" applyNumberFormat="1" applyFont="1" applyFill="1" applyBorder="1" applyAlignment="1">
      <alignment horizontal="center" vertical="center"/>
    </xf>
    <xf numFmtId="0" fontId="11" fillId="8" borderId="26" xfId="0" applyFont="1" applyFill="1" applyBorder="1" applyAlignment="1">
      <alignment horizontal="center" vertical="center"/>
    </xf>
    <xf numFmtId="165" fontId="10" fillId="8" borderId="27" xfId="0" applyNumberFormat="1" applyFont="1" applyFill="1" applyBorder="1" applyAlignment="1">
      <alignment horizontal="center" vertical="center"/>
    </xf>
    <xf numFmtId="0" fontId="0" fillId="8" borderId="0" xfId="0" applyFont="1" applyFill="1"/>
    <xf numFmtId="165" fontId="10" fillId="0" borderId="26" xfId="0" applyNumberFormat="1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165" fontId="11" fillId="5" borderId="42" xfId="0" applyNumberFormat="1" applyFont="1" applyFill="1" applyBorder="1" applyAlignment="1">
      <alignment horizontal="center" vertical="center"/>
    </xf>
    <xf numFmtId="0" fontId="0" fillId="9" borderId="0" xfId="0" applyFont="1" applyFill="1"/>
    <xf numFmtId="0" fontId="0" fillId="10" borderId="0" xfId="0" applyFont="1" applyFill="1"/>
    <xf numFmtId="0" fontId="0" fillId="2" borderId="0" xfId="0" applyFont="1" applyFill="1"/>
    <xf numFmtId="14" fontId="11" fillId="11" borderId="23" xfId="0" applyNumberFormat="1" applyFont="1" applyFill="1" applyBorder="1" applyAlignment="1">
      <alignment horizontal="center" vertical="center"/>
    </xf>
    <xf numFmtId="20" fontId="11" fillId="11" borderId="23" xfId="0" applyNumberFormat="1" applyFont="1" applyFill="1" applyBorder="1" applyAlignment="1">
      <alignment horizontal="center" vertical="center"/>
    </xf>
    <xf numFmtId="0" fontId="11" fillId="11" borderId="23" xfId="0" applyFont="1" applyFill="1" applyBorder="1" applyAlignment="1">
      <alignment horizontal="center" vertical="center"/>
    </xf>
    <xf numFmtId="164" fontId="11" fillId="11" borderId="23" xfId="0" applyNumberFormat="1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164" fontId="10" fillId="0" borderId="26" xfId="0" applyNumberFormat="1" applyFont="1" applyBorder="1" applyAlignment="1">
      <alignment horizontal="center" vertical="center"/>
    </xf>
    <xf numFmtId="164" fontId="10" fillId="6" borderId="26" xfId="0" applyNumberFormat="1" applyFont="1" applyFill="1" applyBorder="1" applyAlignment="1">
      <alignment horizontal="center" vertical="center"/>
    </xf>
    <xf numFmtId="165" fontId="11" fillId="7" borderId="42" xfId="0" applyNumberFormat="1" applyFont="1" applyFill="1" applyBorder="1" applyAlignment="1">
      <alignment horizontal="center" vertical="center"/>
    </xf>
    <xf numFmtId="14" fontId="11" fillId="11" borderId="26" xfId="0" applyNumberFormat="1" applyFont="1" applyFill="1" applyBorder="1" applyAlignment="1">
      <alignment horizontal="center" vertical="center"/>
    </xf>
    <xf numFmtId="20" fontId="11" fillId="11" borderId="26" xfId="0" applyNumberFormat="1" applyFont="1" applyFill="1" applyBorder="1" applyAlignment="1">
      <alignment horizontal="center" vertical="center"/>
    </xf>
    <xf numFmtId="0" fontId="11" fillId="11" borderId="26" xfId="0" applyFont="1" applyFill="1" applyBorder="1" applyAlignment="1">
      <alignment horizontal="center" vertical="center"/>
    </xf>
    <xf numFmtId="164" fontId="10" fillId="11" borderId="26" xfId="0" applyNumberFormat="1" applyFont="1" applyFill="1" applyBorder="1" applyAlignment="1">
      <alignment horizontal="center" vertical="center"/>
    </xf>
    <xf numFmtId="165" fontId="11" fillId="7" borderId="26" xfId="0" applyNumberFormat="1" applyFont="1" applyFill="1" applyBorder="1" applyAlignment="1">
      <alignment horizontal="center" vertical="center"/>
    </xf>
    <xf numFmtId="20" fontId="10" fillId="11" borderId="26" xfId="0" applyNumberFormat="1" applyFont="1" applyFill="1" applyBorder="1" applyAlignment="1">
      <alignment horizontal="center"/>
    </xf>
    <xf numFmtId="3" fontId="9" fillId="0" borderId="25" xfId="0" applyNumberFormat="1" applyFont="1" applyBorder="1" applyAlignment="1">
      <alignment horizontal="center" vertical="center"/>
    </xf>
    <xf numFmtId="164" fontId="9" fillId="0" borderId="44" xfId="0" applyNumberFormat="1" applyFont="1" applyBorder="1" applyAlignment="1">
      <alignment horizontal="center" vertical="center"/>
    </xf>
    <xf numFmtId="0" fontId="0" fillId="0" borderId="0" xfId="0" applyFont="1" applyAlignment="1">
      <alignment horizontal="right"/>
    </xf>
    <xf numFmtId="0" fontId="9" fillId="4" borderId="62" xfId="0" applyFont="1" applyFill="1" applyBorder="1" applyAlignment="1">
      <alignment horizontal="center" vertical="center"/>
    </xf>
    <xf numFmtId="0" fontId="9" fillId="10" borderId="37" xfId="0" applyFont="1" applyFill="1" applyBorder="1" applyAlignment="1">
      <alignment horizontal="center" vertical="center"/>
    </xf>
    <xf numFmtId="14" fontId="11" fillId="6" borderId="63" xfId="0" applyNumberFormat="1" applyFont="1" applyFill="1" applyBorder="1" applyAlignment="1">
      <alignment horizontal="center" vertical="center"/>
    </xf>
    <xf numFmtId="14" fontId="11" fillId="11" borderId="63" xfId="0" applyNumberFormat="1" applyFont="1" applyFill="1" applyBorder="1" applyAlignment="1">
      <alignment horizontal="center" vertical="center"/>
    </xf>
    <xf numFmtId="0" fontId="11" fillId="11" borderId="26" xfId="0" applyFont="1" applyFill="1" applyBorder="1" applyAlignment="1">
      <alignment horizontal="center" vertical="center" wrapText="1"/>
    </xf>
    <xf numFmtId="14" fontId="11" fillId="6" borderId="60" xfId="0" applyNumberFormat="1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 wrapText="1"/>
    </xf>
    <xf numFmtId="14" fontId="11" fillId="5" borderId="60" xfId="0" applyNumberFormat="1" applyFont="1" applyFill="1" applyBorder="1" applyAlignment="1">
      <alignment horizontal="center" vertical="center"/>
    </xf>
    <xf numFmtId="0" fontId="11" fillId="5" borderId="26" xfId="0" applyFont="1" applyFill="1" applyBorder="1" applyAlignment="1">
      <alignment horizontal="center" vertical="center" wrapText="1"/>
    </xf>
    <xf numFmtId="14" fontId="11" fillId="11" borderId="60" xfId="0" applyNumberFormat="1" applyFont="1" applyFill="1" applyBorder="1" applyAlignment="1">
      <alignment horizontal="center" vertical="center"/>
    </xf>
    <xf numFmtId="20" fontId="0" fillId="0" borderId="0" xfId="0" applyNumberFormat="1" applyFont="1"/>
    <xf numFmtId="14" fontId="11" fillId="8" borderId="60" xfId="0" applyNumberFormat="1" applyFont="1" applyFill="1" applyBorder="1" applyAlignment="1">
      <alignment horizontal="center" vertical="center"/>
    </xf>
    <xf numFmtId="20" fontId="11" fillId="8" borderId="23" xfId="0" applyNumberFormat="1" applyFont="1" applyFill="1" applyBorder="1" applyAlignment="1">
      <alignment horizontal="center" vertical="center"/>
    </xf>
    <xf numFmtId="0" fontId="11" fillId="8" borderId="23" xfId="0" applyFont="1" applyFill="1" applyBorder="1" applyAlignment="1">
      <alignment horizontal="center" vertical="center"/>
    </xf>
    <xf numFmtId="0" fontId="11" fillId="8" borderId="26" xfId="0" applyFont="1" applyFill="1" applyBorder="1" applyAlignment="1">
      <alignment horizontal="center" vertical="center" wrapText="1"/>
    </xf>
    <xf numFmtId="164" fontId="11" fillId="8" borderId="23" xfId="0" applyNumberFormat="1" applyFont="1" applyFill="1" applyBorder="1" applyAlignment="1">
      <alignment horizontal="center" vertical="center"/>
    </xf>
    <xf numFmtId="14" fontId="11" fillId="6" borderId="20" xfId="0" applyNumberFormat="1" applyFont="1" applyFill="1" applyBorder="1" applyAlignment="1">
      <alignment horizontal="center" vertical="center"/>
    </xf>
    <xf numFmtId="20" fontId="11" fillId="6" borderId="20" xfId="0" applyNumberFormat="1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164" fontId="11" fillId="6" borderId="20" xfId="0" applyNumberFormat="1" applyFont="1" applyFill="1" applyBorder="1" applyAlignment="1">
      <alignment horizontal="center" vertical="center"/>
    </xf>
    <xf numFmtId="164" fontId="11" fillId="7" borderId="21" xfId="0" applyNumberFormat="1" applyFont="1" applyFill="1" applyBorder="1" applyAlignment="1">
      <alignment horizontal="center" vertical="center"/>
    </xf>
    <xf numFmtId="164" fontId="11" fillId="5" borderId="24" xfId="0" applyNumberFormat="1" applyFont="1" applyFill="1" applyBorder="1" applyAlignment="1">
      <alignment horizontal="center" vertical="center"/>
    </xf>
    <xf numFmtId="1" fontId="11" fillId="6" borderId="23" xfId="0" applyNumberFormat="1" applyFont="1" applyFill="1" applyBorder="1" applyAlignment="1">
      <alignment horizontal="center" vertical="center"/>
    </xf>
    <xf numFmtId="164" fontId="11" fillId="7" borderId="24" xfId="0" applyNumberFormat="1" applyFont="1" applyFill="1" applyBorder="1" applyAlignment="1">
      <alignment horizontal="center" vertical="center"/>
    </xf>
    <xf numFmtId="14" fontId="10" fillId="6" borderId="20" xfId="0" applyNumberFormat="1" applyFont="1" applyFill="1" applyBorder="1" applyAlignment="1">
      <alignment horizontal="center"/>
    </xf>
    <xf numFmtId="0" fontId="11" fillId="6" borderId="20" xfId="0" applyFont="1" applyFill="1" applyBorder="1" applyAlignment="1">
      <alignment horizontal="center" vertical="center" wrapText="1"/>
    </xf>
    <xf numFmtId="164" fontId="11" fillId="6" borderId="20" xfId="0" applyNumberFormat="1" applyFont="1" applyFill="1" applyBorder="1" applyAlignment="1">
      <alignment horizontal="center" vertical="center" wrapText="1"/>
    </xf>
    <xf numFmtId="0" fontId="10" fillId="5" borderId="0" xfId="0" applyFont="1" applyFill="1"/>
    <xf numFmtId="0" fontId="9" fillId="0" borderId="0" xfId="0" applyFont="1" applyBorder="1" applyAlignment="1">
      <alignment horizontal="left" vertical="center"/>
    </xf>
    <xf numFmtId="3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65" fontId="9" fillId="0" borderId="0" xfId="0" applyNumberFormat="1" applyFont="1" applyBorder="1" applyAlignment="1">
      <alignment horizontal="center" vertical="center"/>
    </xf>
    <xf numFmtId="0" fontId="10" fillId="5" borderId="22" xfId="0" applyFont="1" applyFill="1" applyBorder="1" applyAlignment="1">
      <alignment horizontal="center"/>
    </xf>
    <xf numFmtId="14" fontId="10" fillId="6" borderId="23" xfId="0" applyNumberFormat="1" applyFont="1" applyFill="1" applyBorder="1" applyAlignment="1">
      <alignment horizontal="center"/>
    </xf>
    <xf numFmtId="20" fontId="10" fillId="6" borderId="23" xfId="0" applyNumberFormat="1" applyFont="1" applyFill="1" applyBorder="1" applyAlignment="1">
      <alignment horizontal="center"/>
    </xf>
    <xf numFmtId="0" fontId="10" fillId="6" borderId="23" xfId="0" applyFont="1" applyFill="1" applyBorder="1" applyAlignment="1">
      <alignment horizontal="center"/>
    </xf>
    <xf numFmtId="164" fontId="10" fillId="6" borderId="23" xfId="0" applyNumberFormat="1" applyFont="1" applyFill="1" applyBorder="1" applyAlignment="1">
      <alignment horizontal="center"/>
    </xf>
    <xf numFmtId="0" fontId="10" fillId="6" borderId="26" xfId="0" applyFont="1" applyFill="1" applyBorder="1" applyAlignment="1">
      <alignment horizontal="center"/>
    </xf>
    <xf numFmtId="164" fontId="11" fillId="6" borderId="26" xfId="0" applyNumberFormat="1" applyFont="1" applyFill="1" applyBorder="1" applyAlignment="1">
      <alignment horizontal="center" vertical="center"/>
    </xf>
    <xf numFmtId="0" fontId="10" fillId="8" borderId="26" xfId="0" applyFont="1" applyFill="1" applyBorder="1" applyAlignment="1">
      <alignment horizontal="center"/>
    </xf>
    <xf numFmtId="164" fontId="11" fillId="8" borderId="26" xfId="0" applyNumberFormat="1" applyFont="1" applyFill="1" applyBorder="1" applyAlignment="1">
      <alignment horizontal="center" vertical="center"/>
    </xf>
    <xf numFmtId="20" fontId="10" fillId="6" borderId="26" xfId="0" applyNumberFormat="1" applyFont="1" applyFill="1" applyBorder="1" applyAlignment="1">
      <alignment horizontal="center"/>
    </xf>
    <xf numFmtId="164" fontId="11" fillId="0" borderId="26" xfId="0" applyNumberFormat="1" applyFont="1" applyFill="1" applyBorder="1" applyAlignment="1">
      <alignment horizontal="center" vertical="center"/>
    </xf>
    <xf numFmtId="0" fontId="10" fillId="6" borderId="23" xfId="0" applyFont="1" applyFill="1" applyBorder="1" applyAlignment="1">
      <alignment horizontal="center" vertical="center"/>
    </xf>
    <xf numFmtId="1" fontId="11" fillId="0" borderId="23" xfId="0" applyNumberFormat="1" applyFont="1" applyFill="1" applyBorder="1" applyAlignment="1">
      <alignment horizontal="center" vertical="center"/>
    </xf>
    <xf numFmtId="20" fontId="10" fillId="0" borderId="26" xfId="0" applyNumberFormat="1" applyFont="1" applyBorder="1" applyAlignment="1">
      <alignment horizontal="center"/>
    </xf>
    <xf numFmtId="0" fontId="10" fillId="0" borderId="23" xfId="0" applyFont="1" applyFill="1" applyBorder="1" applyAlignment="1">
      <alignment horizontal="center" vertical="center"/>
    </xf>
    <xf numFmtId="0" fontId="12" fillId="5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9" fillId="0" borderId="52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9" fillId="0" borderId="61" xfId="0" applyFont="1" applyBorder="1" applyAlignment="1">
      <alignment horizontal="left" vertical="center"/>
    </xf>
    <xf numFmtId="0" fontId="9" fillId="0" borderId="59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165" fontId="9" fillId="0" borderId="44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1" fontId="11" fillId="0" borderId="26" xfId="0" applyNumberFormat="1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165" fontId="11" fillId="0" borderId="26" xfId="0" applyNumberFormat="1" applyFont="1" applyFill="1" applyBorder="1" applyAlignment="1">
      <alignment horizontal="center" vertical="center"/>
    </xf>
    <xf numFmtId="1" fontId="0" fillId="0" borderId="0" xfId="0" applyNumberFormat="1" applyFont="1"/>
    <xf numFmtId="20" fontId="10" fillId="0" borderId="26" xfId="0" applyNumberFormat="1" applyFont="1" applyFill="1" applyBorder="1" applyAlignment="1">
      <alignment horizontal="center"/>
    </xf>
    <xf numFmtId="1" fontId="11" fillId="6" borderId="26" xfId="0" applyNumberFormat="1" applyFont="1" applyFill="1" applyBorder="1" applyAlignment="1">
      <alignment horizontal="center" vertical="center"/>
    </xf>
    <xf numFmtId="1" fontId="11" fillId="8" borderId="26" xfId="0" applyNumberFormat="1" applyFont="1" applyFill="1" applyBorder="1" applyAlignment="1">
      <alignment horizontal="center" vertical="center"/>
    </xf>
    <xf numFmtId="165" fontId="11" fillId="5" borderId="26" xfId="0" applyNumberFormat="1" applyFont="1" applyFill="1" applyBorder="1" applyAlignment="1">
      <alignment horizontal="center" vertical="center"/>
    </xf>
    <xf numFmtId="0" fontId="11" fillId="0" borderId="37" xfId="0" applyFont="1" applyFill="1" applyBorder="1" applyAlignment="1">
      <alignment horizontal="center" vertical="center"/>
    </xf>
    <xf numFmtId="14" fontId="11" fillId="0" borderId="37" xfId="0" applyNumberFormat="1" applyFont="1" applyFill="1" applyBorder="1" applyAlignment="1">
      <alignment horizontal="center" vertical="center"/>
    </xf>
    <xf numFmtId="20" fontId="11" fillId="0" borderId="37" xfId="0" applyNumberFormat="1" applyFont="1" applyFill="1" applyBorder="1" applyAlignment="1">
      <alignment horizontal="center" vertical="center"/>
    </xf>
    <xf numFmtId="1" fontId="11" fillId="0" borderId="37" xfId="0" applyNumberFormat="1" applyFont="1" applyFill="1" applyBorder="1" applyAlignment="1">
      <alignment horizontal="center" vertical="center"/>
    </xf>
    <xf numFmtId="164" fontId="11" fillId="0" borderId="37" xfId="0" applyNumberFormat="1" applyFont="1" applyFill="1" applyBorder="1" applyAlignment="1">
      <alignment horizontal="center" vertical="center"/>
    </xf>
    <xf numFmtId="165" fontId="11" fillId="0" borderId="37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0" fontId="9" fillId="0" borderId="28" xfId="0" applyFont="1" applyBorder="1" applyAlignment="1">
      <alignment horizontal="center" vertical="center"/>
    </xf>
    <xf numFmtId="165" fontId="9" fillId="0" borderId="21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left" vertical="center"/>
    </xf>
    <xf numFmtId="4" fontId="0" fillId="0" borderId="26" xfId="0" applyNumberFormat="1" applyFont="1" applyBorder="1" applyAlignment="1">
      <alignment horizontal="center" vertical="center"/>
    </xf>
    <xf numFmtId="20" fontId="11" fillId="5" borderId="37" xfId="0" applyNumberFormat="1" applyFont="1" applyFill="1" applyBorder="1" applyAlignment="1">
      <alignment horizontal="center" vertical="center"/>
    </xf>
    <xf numFmtId="0" fontId="11" fillId="5" borderId="37" xfId="0" applyFont="1" applyFill="1" applyBorder="1" applyAlignment="1">
      <alignment horizontal="center" vertical="center"/>
    </xf>
    <xf numFmtId="4" fontId="0" fillId="0" borderId="37" xfId="0" applyNumberFormat="1" applyFont="1" applyBorder="1" applyAlignment="1">
      <alignment horizontal="center" vertical="center"/>
    </xf>
    <xf numFmtId="14" fontId="11" fillId="5" borderId="37" xfId="0" applyNumberFormat="1" applyFont="1" applyFill="1" applyBorder="1" applyAlignment="1">
      <alignment horizontal="center" vertical="center"/>
    </xf>
    <xf numFmtId="14" fontId="11" fillId="6" borderId="37" xfId="0" applyNumberFormat="1" applyFont="1" applyFill="1" applyBorder="1" applyAlignment="1">
      <alignment horizontal="center" vertical="center"/>
    </xf>
    <xf numFmtId="20" fontId="11" fillId="6" borderId="37" xfId="0" applyNumberFormat="1" applyFont="1" applyFill="1" applyBorder="1" applyAlignment="1">
      <alignment horizontal="center" vertical="center"/>
    </xf>
    <xf numFmtId="0" fontId="11" fillId="6" borderId="37" xfId="0" applyFont="1" applyFill="1" applyBorder="1" applyAlignment="1">
      <alignment horizontal="center" vertical="center"/>
    </xf>
    <xf numFmtId="4" fontId="0" fillId="6" borderId="37" xfId="0" applyNumberFormat="1" applyFont="1" applyFill="1" applyBorder="1" applyAlignment="1">
      <alignment horizontal="center" vertical="center"/>
    </xf>
    <xf numFmtId="14" fontId="11" fillId="6" borderId="16" xfId="0" applyNumberFormat="1" applyFont="1" applyFill="1" applyBorder="1" applyAlignment="1">
      <alignment horizontal="center" vertical="center"/>
    </xf>
    <xf numFmtId="20" fontId="11" fillId="6" borderId="16" xfId="0" applyNumberFormat="1" applyFont="1" applyFill="1" applyBorder="1" applyAlignment="1">
      <alignment horizontal="center" vertical="center"/>
    </xf>
    <xf numFmtId="0" fontId="11" fillId="6" borderId="16" xfId="0" applyFont="1" applyFill="1" applyBorder="1" applyAlignment="1">
      <alignment horizontal="center" vertical="center"/>
    </xf>
    <xf numFmtId="165" fontId="11" fillId="7" borderId="30" xfId="0" applyNumberFormat="1" applyFont="1" applyFill="1" applyBorder="1" applyAlignment="1">
      <alignment horizontal="center" vertical="center"/>
    </xf>
    <xf numFmtId="10" fontId="0" fillId="0" borderId="0" xfId="0" applyNumberFormat="1" applyFont="1"/>
    <xf numFmtId="0" fontId="11" fillId="8" borderId="37" xfId="0" applyFont="1" applyFill="1" applyBorder="1" applyAlignment="1">
      <alignment horizontal="center" vertical="center"/>
    </xf>
    <xf numFmtId="4" fontId="0" fillId="8" borderId="37" xfId="0" applyNumberFormat="1" applyFont="1" applyFill="1" applyBorder="1" applyAlignment="1">
      <alignment horizontal="center" vertical="center"/>
    </xf>
    <xf numFmtId="14" fontId="10" fillId="0" borderId="26" xfId="0" applyNumberFormat="1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164" fontId="10" fillId="0" borderId="26" xfId="0" applyNumberFormat="1" applyFont="1" applyBorder="1" applyAlignment="1">
      <alignment horizontal="center"/>
    </xf>
    <xf numFmtId="20" fontId="0" fillId="0" borderId="26" xfId="0" applyNumberFormat="1" applyFont="1" applyBorder="1" applyAlignment="1">
      <alignment horizontal="center"/>
    </xf>
    <xf numFmtId="14" fontId="11" fillId="0" borderId="16" xfId="0" applyNumberFormat="1" applyFont="1" applyFill="1" applyBorder="1" applyAlignment="1">
      <alignment horizontal="center" vertical="center"/>
    </xf>
    <xf numFmtId="20" fontId="11" fillId="0" borderId="16" xfId="0" applyNumberFormat="1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164" fontId="11" fillId="0" borderId="16" xfId="0" applyNumberFormat="1" applyFont="1" applyFill="1" applyBorder="1" applyAlignment="1">
      <alignment horizontal="center" vertical="center"/>
    </xf>
    <xf numFmtId="165" fontId="11" fillId="0" borderId="30" xfId="0" applyNumberFormat="1" applyFont="1" applyFill="1" applyBorder="1" applyAlignment="1">
      <alignment horizontal="center" vertical="center"/>
    </xf>
    <xf numFmtId="164" fontId="11" fillId="11" borderId="26" xfId="0" applyNumberFormat="1" applyFont="1" applyFill="1" applyBorder="1" applyAlignment="1">
      <alignment horizontal="center" vertical="center"/>
    </xf>
    <xf numFmtId="1" fontId="11" fillId="5" borderId="26" xfId="0" applyNumberFormat="1" applyFont="1" applyFill="1" applyBorder="1" applyAlignment="1">
      <alignment horizontal="center" vertical="center"/>
    </xf>
    <xf numFmtId="14" fontId="11" fillId="5" borderId="16" xfId="0" applyNumberFormat="1" applyFont="1" applyFill="1" applyBorder="1" applyAlignment="1">
      <alignment horizontal="center" vertical="center"/>
    </xf>
    <xf numFmtId="20" fontId="11" fillId="5" borderId="16" xfId="0" applyNumberFormat="1" applyFont="1" applyFill="1" applyBorder="1" applyAlignment="1">
      <alignment horizontal="center" vertical="center"/>
    </xf>
    <xf numFmtId="1" fontId="11" fillId="5" borderId="16" xfId="0" applyNumberFormat="1" applyFont="1" applyFill="1" applyBorder="1" applyAlignment="1">
      <alignment horizontal="center" vertical="center"/>
    </xf>
    <xf numFmtId="0" fontId="11" fillId="5" borderId="16" xfId="0" applyFont="1" applyFill="1" applyBorder="1" applyAlignment="1">
      <alignment horizontal="center" vertical="center"/>
    </xf>
    <xf numFmtId="164" fontId="11" fillId="5" borderId="16" xfId="0" applyNumberFormat="1" applyFont="1" applyFill="1" applyBorder="1" applyAlignment="1">
      <alignment horizontal="center" vertical="center"/>
    </xf>
    <xf numFmtId="164" fontId="11" fillId="5" borderId="30" xfId="0" applyNumberFormat="1" applyFont="1" applyFill="1" applyBorder="1" applyAlignment="1">
      <alignment horizontal="center" vertical="center"/>
    </xf>
    <xf numFmtId="14" fontId="11" fillId="5" borderId="20" xfId="0" applyNumberFormat="1" applyFont="1" applyFill="1" applyBorder="1" applyAlignment="1">
      <alignment horizontal="center" vertical="center"/>
    </xf>
    <xf numFmtId="20" fontId="11" fillId="5" borderId="20" xfId="0" applyNumberFormat="1" applyFont="1" applyFill="1" applyBorder="1" applyAlignment="1">
      <alignment horizontal="center" vertical="center"/>
    </xf>
    <xf numFmtId="0" fontId="11" fillId="5" borderId="20" xfId="0" applyFont="1" applyFill="1" applyBorder="1" applyAlignment="1">
      <alignment horizontal="center" vertical="center"/>
    </xf>
    <xf numFmtId="164" fontId="10" fillId="0" borderId="20" xfId="0" applyNumberFormat="1" applyFont="1" applyBorder="1" applyAlignment="1">
      <alignment horizontal="center" vertical="center"/>
    </xf>
    <xf numFmtId="165" fontId="11" fillId="5" borderId="21" xfId="0" applyNumberFormat="1" applyFont="1" applyFill="1" applyBorder="1" applyAlignment="1">
      <alignment horizontal="center" vertical="center"/>
    </xf>
    <xf numFmtId="14" fontId="11" fillId="11" borderId="16" xfId="0" applyNumberFormat="1" applyFont="1" applyFill="1" applyBorder="1" applyAlignment="1">
      <alignment horizontal="center" vertical="center"/>
    </xf>
    <xf numFmtId="20" fontId="10" fillId="11" borderId="16" xfId="0" applyNumberFormat="1" applyFont="1" applyFill="1" applyBorder="1" applyAlignment="1">
      <alignment horizontal="center"/>
    </xf>
    <xf numFmtId="0" fontId="10" fillId="11" borderId="16" xfId="0" applyFont="1" applyFill="1" applyBorder="1" applyAlignment="1">
      <alignment horizontal="center"/>
    </xf>
    <xf numFmtId="0" fontId="11" fillId="11" borderId="16" xfId="0" applyFont="1" applyFill="1" applyBorder="1" applyAlignment="1">
      <alignment horizontal="center" vertical="center"/>
    </xf>
    <xf numFmtId="164" fontId="10" fillId="11" borderId="16" xfId="0" applyNumberFormat="1" applyFont="1" applyFill="1" applyBorder="1" applyAlignment="1">
      <alignment horizontal="center"/>
    </xf>
    <xf numFmtId="164" fontId="10" fillId="5" borderId="30" xfId="0" applyNumberFormat="1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 vertical="center"/>
    </xf>
    <xf numFmtId="164" fontId="11" fillId="5" borderId="20" xfId="0" applyNumberFormat="1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20" fontId="11" fillId="11" borderId="16" xfId="0" applyNumberFormat="1" applyFont="1" applyFill="1" applyBorder="1" applyAlignment="1">
      <alignment horizontal="center" vertical="center"/>
    </xf>
    <xf numFmtId="164" fontId="11" fillId="11" borderId="16" xfId="0" applyNumberFormat="1" applyFont="1" applyFill="1" applyBorder="1" applyAlignment="1">
      <alignment horizontal="center" vertical="center"/>
    </xf>
    <xf numFmtId="0" fontId="10" fillId="6" borderId="20" xfId="0" applyFont="1" applyFill="1" applyBorder="1" applyAlignment="1">
      <alignment horizontal="center" vertical="center" wrapText="1"/>
    </xf>
    <xf numFmtId="164" fontId="10" fillId="6" borderId="20" xfId="0" applyNumberFormat="1" applyFont="1" applyFill="1" applyBorder="1" applyAlignment="1">
      <alignment horizontal="center" vertical="center" wrapText="1"/>
    </xf>
    <xf numFmtId="164" fontId="11" fillId="6" borderId="16" xfId="0" applyNumberFormat="1" applyFont="1" applyFill="1" applyBorder="1" applyAlignment="1">
      <alignment horizontal="center" vertical="center"/>
    </xf>
    <xf numFmtId="14" fontId="13" fillId="8" borderId="37" xfId="0" applyNumberFormat="1" applyFont="1" applyFill="1" applyBorder="1" applyAlignment="1">
      <alignment horizontal="center" vertical="center"/>
    </xf>
    <xf numFmtId="20" fontId="13" fillId="8" borderId="37" xfId="0" applyNumberFormat="1" applyFont="1" applyFill="1" applyBorder="1" applyAlignment="1">
      <alignment horizontal="center" vertical="center"/>
    </xf>
    <xf numFmtId="0" fontId="13" fillId="8" borderId="37" xfId="0" applyFont="1" applyFill="1" applyBorder="1" applyAlignment="1">
      <alignment horizontal="center" vertical="center"/>
    </xf>
    <xf numFmtId="0" fontId="13" fillId="8" borderId="26" xfId="0" applyFont="1" applyFill="1" applyBorder="1" applyAlignment="1">
      <alignment horizontal="center" vertical="center"/>
    </xf>
    <xf numFmtId="3" fontId="7" fillId="0" borderId="46" xfId="1" applyNumberFormat="1" applyFont="1" applyBorder="1"/>
    <xf numFmtId="4" fontId="0" fillId="5" borderId="37" xfId="0" applyNumberFormat="1" applyFont="1" applyFill="1" applyBorder="1" applyAlignment="1">
      <alignment horizontal="center" vertical="center"/>
    </xf>
    <xf numFmtId="3" fontId="11" fillId="5" borderId="26" xfId="0" applyNumberFormat="1" applyFont="1" applyFill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/>
    </xf>
    <xf numFmtId="14" fontId="11" fillId="5" borderId="17" xfId="0" applyNumberFormat="1" applyFont="1" applyFill="1" applyBorder="1" applyAlignment="1">
      <alignment horizontal="center" vertical="center"/>
    </xf>
    <xf numFmtId="20" fontId="11" fillId="5" borderId="17" xfId="0" applyNumberFormat="1" applyFont="1" applyFill="1" applyBorder="1" applyAlignment="1">
      <alignment horizontal="center" vertical="center"/>
    </xf>
    <xf numFmtId="20" fontId="11" fillId="5" borderId="5" xfId="0" applyNumberFormat="1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164" fontId="11" fillId="5" borderId="17" xfId="0" applyNumberFormat="1" applyFont="1" applyFill="1" applyBorder="1" applyAlignment="1">
      <alignment horizontal="center" vertical="center"/>
    </xf>
    <xf numFmtId="165" fontId="11" fillId="5" borderId="30" xfId="0" applyNumberFormat="1" applyFont="1" applyFill="1" applyBorder="1" applyAlignment="1">
      <alignment horizontal="center" vertical="center"/>
    </xf>
    <xf numFmtId="165" fontId="0" fillId="0" borderId="0" xfId="0" applyNumberFormat="1" applyFont="1"/>
    <xf numFmtId="165" fontId="14" fillId="0" borderId="0" xfId="0" applyNumberFormat="1" applyFont="1"/>
    <xf numFmtId="164" fontId="0" fillId="0" borderId="0" xfId="0" applyNumberFormat="1" applyFont="1"/>
    <xf numFmtId="0" fontId="15" fillId="0" borderId="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165" fontId="0" fillId="0" borderId="0" xfId="0" applyNumberFormat="1"/>
    <xf numFmtId="2" fontId="0" fillId="0" borderId="0" xfId="0" applyNumberFormat="1" applyFont="1"/>
    <xf numFmtId="0" fontId="0" fillId="0" borderId="0" xfId="0" applyNumberFormat="1" applyFont="1"/>
    <xf numFmtId="2" fontId="14" fillId="0" borderId="0" xfId="0" applyNumberFormat="1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64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 wrapText="1"/>
    </xf>
    <xf numFmtId="0" fontId="9" fillId="4" borderId="37" xfId="0" applyFont="1" applyFill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 wrapText="1"/>
    </xf>
    <xf numFmtId="0" fontId="9" fillId="4" borderId="42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9" fillId="0" borderId="52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9" fillId="0" borderId="61" xfId="0" applyFont="1" applyBorder="1" applyAlignment="1">
      <alignment horizontal="left" vertical="center"/>
    </xf>
    <xf numFmtId="0" fontId="9" fillId="0" borderId="23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9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9" fillId="0" borderId="3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4" borderId="51" xfId="0" applyFont="1" applyFill="1" applyBorder="1" applyAlignment="1">
      <alignment horizontal="center" vertical="center"/>
    </xf>
    <xf numFmtId="0" fontId="9" fillId="4" borderId="50" xfId="0" applyFont="1" applyFill="1" applyBorder="1" applyAlignment="1">
      <alignment horizontal="center" vertical="center"/>
    </xf>
    <xf numFmtId="0" fontId="9" fillId="4" borderId="28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3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0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30" xfId="0" applyFont="1" applyBorder="1" applyAlignment="1">
      <alignment horizontal="left" vertical="center"/>
    </xf>
    <xf numFmtId="0" fontId="0" fillId="0" borderId="3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9" fillId="0" borderId="33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9" fillId="4" borderId="2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3" borderId="33" xfId="0" applyFont="1" applyFill="1" applyBorder="1" applyAlignment="1">
      <alignment horizontal="left" vertical="center" wrapText="1"/>
    </xf>
    <xf numFmtId="0" fontId="9" fillId="3" borderId="28" xfId="0" applyFont="1" applyFill="1" applyBorder="1" applyAlignment="1">
      <alignment horizontal="left" vertical="center" wrapText="1"/>
    </xf>
    <xf numFmtId="0" fontId="9" fillId="3" borderId="34" xfId="0" applyFont="1" applyFill="1" applyBorder="1" applyAlignment="1">
      <alignment horizontal="left" vertical="center" wrapText="1"/>
    </xf>
    <xf numFmtId="0" fontId="9" fillId="4" borderId="36" xfId="0" applyFont="1" applyFill="1" applyBorder="1" applyAlignment="1">
      <alignment horizontal="center" vertical="center"/>
    </xf>
    <xf numFmtId="0" fontId="9" fillId="4" borderId="26" xfId="0" applyFont="1" applyFill="1" applyBorder="1" applyAlignment="1">
      <alignment horizontal="center" vertical="center"/>
    </xf>
    <xf numFmtId="0" fontId="9" fillId="6" borderId="26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justify" vertical="center" wrapText="1"/>
    </xf>
    <xf numFmtId="0" fontId="2" fillId="3" borderId="47" xfId="1" applyFont="1" applyFill="1" applyBorder="1" applyAlignment="1">
      <alignment horizontal="center" vertical="center"/>
    </xf>
    <xf numFmtId="0" fontId="2" fillId="3" borderId="53" xfId="1" applyFont="1" applyFill="1" applyBorder="1" applyAlignment="1">
      <alignment horizontal="center" vertical="center"/>
    </xf>
    <xf numFmtId="0" fontId="2" fillId="4" borderId="36" xfId="1" applyFont="1" applyFill="1" applyBorder="1" applyAlignment="1">
      <alignment horizontal="left" vertical="center"/>
    </xf>
    <xf numFmtId="0" fontId="2" fillId="4" borderId="26" xfId="1" applyFont="1" applyFill="1" applyBorder="1" applyAlignment="1">
      <alignment horizontal="left" vertical="center"/>
    </xf>
    <xf numFmtId="0" fontId="2" fillId="4" borderId="57" xfId="1" applyFont="1" applyFill="1" applyBorder="1" applyAlignment="1">
      <alignment horizontal="left" vertical="center"/>
    </xf>
    <xf numFmtId="0" fontId="2" fillId="4" borderId="29" xfId="1" applyFont="1" applyFill="1" applyBorder="1" applyAlignment="1">
      <alignment horizontal="left" vertical="center"/>
    </xf>
    <xf numFmtId="0" fontId="2" fillId="4" borderId="16" xfId="1" applyFont="1" applyFill="1" applyBorder="1" applyAlignment="1">
      <alignment horizontal="left" vertical="center"/>
    </xf>
    <xf numFmtId="0" fontId="2" fillId="4" borderId="38" xfId="1" applyFont="1" applyFill="1" applyBorder="1" applyAlignment="1">
      <alignment horizontal="left" vertical="center"/>
    </xf>
    <xf numFmtId="0" fontId="2" fillId="0" borderId="47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2" fillId="0" borderId="53" xfId="1" applyFont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22" xfId="1" applyFont="1" applyFill="1" applyBorder="1" applyAlignment="1">
      <alignment horizontal="left" vertical="center" wrapText="1"/>
    </xf>
    <xf numFmtId="0" fontId="2" fillId="4" borderId="23" xfId="1" applyFont="1" applyFill="1" applyBorder="1" applyAlignment="1">
      <alignment horizontal="left" vertical="center" wrapText="1"/>
    </xf>
    <xf numFmtId="0" fontId="2" fillId="4" borderId="59" xfId="1" applyFont="1" applyFill="1" applyBorder="1" applyAlignment="1">
      <alignment horizontal="left" vertical="center" wrapText="1"/>
    </xf>
    <xf numFmtId="0" fontId="2" fillId="4" borderId="36" xfId="1" applyFont="1" applyFill="1" applyBorder="1" applyAlignment="1">
      <alignment horizontal="left" vertical="center" wrapText="1"/>
    </xf>
    <xf numFmtId="0" fontId="2" fillId="4" borderId="26" xfId="1" applyFont="1" applyFill="1" applyBorder="1" applyAlignment="1">
      <alignment horizontal="left" vertical="center" wrapText="1"/>
    </xf>
    <xf numFmtId="0" fontId="2" fillId="4" borderId="57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1"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832F"/>
      <color rgb="FFFF6600"/>
      <color rgb="FF6B59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383"/>
  <sheetViews>
    <sheetView showGridLines="0" tabSelected="1" topLeftCell="A319" zoomScaleNormal="100" workbookViewId="0">
      <selection activeCell="O357" sqref="O357"/>
    </sheetView>
  </sheetViews>
  <sheetFormatPr defaultRowHeight="15" x14ac:dyDescent="0.25"/>
  <cols>
    <col min="1" max="1" width="1.7109375" style="20" customWidth="1"/>
    <col min="2" max="2" width="7" style="20" customWidth="1"/>
    <col min="3" max="3" width="10.28515625" style="20" customWidth="1"/>
    <col min="4" max="4" width="10.5703125" style="20" customWidth="1"/>
    <col min="5" max="5" width="10.7109375" style="20" customWidth="1"/>
    <col min="6" max="6" width="9.42578125" style="20" bestFit="1" customWidth="1"/>
    <col min="7" max="7" width="8.85546875" style="20" customWidth="1"/>
    <col min="8" max="8" width="12.85546875" style="20" customWidth="1"/>
    <col min="9" max="9" width="14.42578125" style="20" customWidth="1"/>
    <col min="10" max="10" width="24.140625" style="20" customWidth="1"/>
    <col min="11" max="11" width="9.7109375" style="20" bestFit="1" customWidth="1"/>
    <col min="12" max="12" width="11.5703125" style="20" bestFit="1" customWidth="1"/>
    <col min="13" max="13" width="9.5703125" style="20" bestFit="1" customWidth="1"/>
    <col min="14" max="16384" width="9.140625" style="20"/>
  </cols>
  <sheetData>
    <row r="1" spans="2:12" ht="15.75" thickBot="1" x14ac:dyDescent="0.3">
      <c r="D1" s="21"/>
      <c r="F1" s="21"/>
    </row>
    <row r="2" spans="2:12" x14ac:dyDescent="0.25">
      <c r="B2" s="284" t="s">
        <v>0</v>
      </c>
      <c r="C2" s="285"/>
      <c r="D2" s="285"/>
      <c r="E2" s="285"/>
      <c r="F2" s="285"/>
      <c r="G2" s="285"/>
      <c r="H2" s="285"/>
      <c r="I2" s="285"/>
      <c r="J2" s="285"/>
      <c r="K2" s="285"/>
      <c r="L2" s="286"/>
    </row>
    <row r="3" spans="2:12" ht="15.75" thickBot="1" x14ac:dyDescent="0.3">
      <c r="B3" s="287"/>
      <c r="C3" s="288"/>
      <c r="D3" s="288"/>
      <c r="E3" s="288"/>
      <c r="F3" s="288"/>
      <c r="G3" s="288"/>
      <c r="H3" s="288"/>
      <c r="I3" s="288"/>
      <c r="J3" s="288"/>
      <c r="K3" s="288"/>
      <c r="L3" s="289"/>
    </row>
    <row r="4" spans="2:12" ht="15.75" thickBot="1" x14ac:dyDescent="0.3">
      <c r="B4" s="22"/>
      <c r="C4" s="23"/>
      <c r="D4" s="24"/>
      <c r="E4" s="24"/>
      <c r="F4" s="24"/>
      <c r="G4" s="24"/>
      <c r="H4" s="24"/>
      <c r="I4" s="24"/>
      <c r="J4" s="24"/>
      <c r="K4" s="24"/>
      <c r="L4" s="24"/>
    </row>
    <row r="5" spans="2:12" ht="15.75" thickBot="1" x14ac:dyDescent="0.3">
      <c r="B5" s="290" t="s">
        <v>1</v>
      </c>
      <c r="C5" s="291"/>
      <c r="D5" s="25"/>
      <c r="E5" s="26"/>
      <c r="F5" s="25"/>
      <c r="G5" s="26"/>
      <c r="H5" s="26"/>
      <c r="I5" s="26"/>
      <c r="J5" s="26"/>
      <c r="K5" s="26"/>
      <c r="L5" s="26"/>
    </row>
    <row r="6" spans="2:12" ht="15.75" thickBot="1" x14ac:dyDescent="0.3">
      <c r="B6" s="292" t="s">
        <v>2</v>
      </c>
      <c r="C6" s="293"/>
      <c r="D6" s="27"/>
      <c r="E6" s="27"/>
      <c r="F6" s="27"/>
      <c r="G6" s="27"/>
      <c r="H6" s="27"/>
      <c r="I6" s="27"/>
      <c r="J6" s="27"/>
      <c r="K6" s="27"/>
      <c r="L6" s="28"/>
    </row>
    <row r="7" spans="2:12" x14ac:dyDescent="0.25">
      <c r="B7" s="318"/>
      <c r="C7" s="296" t="s">
        <v>3</v>
      </c>
      <c r="D7" s="297"/>
      <c r="E7" s="296" t="s">
        <v>4</v>
      </c>
      <c r="F7" s="297"/>
      <c r="G7" s="320" t="s">
        <v>5</v>
      </c>
      <c r="H7" s="320" t="s">
        <v>6</v>
      </c>
      <c r="I7" s="320" t="s">
        <v>7</v>
      </c>
      <c r="J7" s="320" t="s">
        <v>8</v>
      </c>
      <c r="K7" s="320" t="s">
        <v>9</v>
      </c>
      <c r="L7" s="322" t="s">
        <v>10</v>
      </c>
    </row>
    <row r="8" spans="2:12" ht="21.75" customHeight="1" thickBot="1" x14ac:dyDescent="0.3">
      <c r="B8" s="343"/>
      <c r="C8" s="29" t="s">
        <v>11</v>
      </c>
      <c r="D8" s="29" t="s">
        <v>12</v>
      </c>
      <c r="E8" s="29" t="s">
        <v>13</v>
      </c>
      <c r="F8" s="29" t="s">
        <v>12</v>
      </c>
      <c r="G8" s="344"/>
      <c r="H8" s="344"/>
      <c r="I8" s="344"/>
      <c r="J8" s="344"/>
      <c r="K8" s="344"/>
      <c r="L8" s="345"/>
    </row>
    <row r="9" spans="2:12" x14ac:dyDescent="0.25">
      <c r="B9" s="82">
        <v>1</v>
      </c>
      <c r="C9" s="239">
        <v>44197</v>
      </c>
      <c r="D9" s="240">
        <v>0.61388888888888882</v>
      </c>
      <c r="E9" s="239">
        <v>44198</v>
      </c>
      <c r="F9" s="240">
        <v>0.74444444444444446</v>
      </c>
      <c r="G9" s="241">
        <v>1628</v>
      </c>
      <c r="H9" s="241" t="s">
        <v>14</v>
      </c>
      <c r="I9" s="241" t="s">
        <v>15</v>
      </c>
      <c r="J9" s="241" t="s">
        <v>19</v>
      </c>
      <c r="K9" s="251">
        <v>4.2160000000000002</v>
      </c>
      <c r="L9" s="243">
        <f t="shared" ref="L9" si="0">G9/1440*K9</f>
        <v>4.7664222222222223</v>
      </c>
    </row>
    <row r="10" spans="2:12" x14ac:dyDescent="0.25">
      <c r="B10" s="82">
        <v>2</v>
      </c>
      <c r="C10" s="97">
        <v>44199</v>
      </c>
      <c r="D10" s="38">
        <v>0.27152777777777776</v>
      </c>
      <c r="E10" s="97">
        <v>44199</v>
      </c>
      <c r="F10" s="38">
        <v>0.27986111111111112</v>
      </c>
      <c r="G10" s="49">
        <v>12</v>
      </c>
      <c r="H10" s="49" t="s">
        <v>14</v>
      </c>
      <c r="I10" s="49" t="s">
        <v>15</v>
      </c>
      <c r="J10" s="49" t="s">
        <v>16</v>
      </c>
      <c r="K10" s="52">
        <v>18.559999999999999</v>
      </c>
      <c r="L10" s="42">
        <f t="shared" ref="L10:L24" si="1">G10/1440*K10</f>
        <v>0.15466666666666665</v>
      </c>
    </row>
    <row r="11" spans="2:12" x14ac:dyDescent="0.25">
      <c r="B11" s="82">
        <v>3</v>
      </c>
      <c r="C11" s="43">
        <v>44199</v>
      </c>
      <c r="D11" s="39">
        <v>0.73402777777777783</v>
      </c>
      <c r="E11" s="43">
        <v>44199</v>
      </c>
      <c r="F11" s="39">
        <v>0.74236111111111114</v>
      </c>
      <c r="G11" s="40">
        <v>12</v>
      </c>
      <c r="H11" s="40" t="s">
        <v>14</v>
      </c>
      <c r="I11" s="40" t="s">
        <v>15</v>
      </c>
      <c r="J11" s="40" t="s">
        <v>19</v>
      </c>
      <c r="K11" s="41">
        <v>4.2160000000000002</v>
      </c>
      <c r="L11" s="85">
        <f t="shared" si="1"/>
        <v>3.5133333333333336E-2</v>
      </c>
    </row>
    <row r="12" spans="2:12" x14ac:dyDescent="0.25">
      <c r="B12" s="82">
        <v>4</v>
      </c>
      <c r="C12" s="97">
        <v>44199</v>
      </c>
      <c r="D12" s="38">
        <v>0.73402777777777783</v>
      </c>
      <c r="E12" s="97">
        <v>44199</v>
      </c>
      <c r="F12" s="38">
        <v>0.74236111111111114</v>
      </c>
      <c r="G12" s="49">
        <v>12</v>
      </c>
      <c r="H12" s="49" t="s">
        <v>14</v>
      </c>
      <c r="I12" s="49" t="s">
        <v>15</v>
      </c>
      <c r="J12" s="49" t="s">
        <v>17</v>
      </c>
      <c r="K12" s="52">
        <v>7.09</v>
      </c>
      <c r="L12" s="42">
        <f t="shared" si="1"/>
        <v>5.9083333333333328E-2</v>
      </c>
    </row>
    <row r="13" spans="2:12" x14ac:dyDescent="0.25">
      <c r="B13" s="82">
        <v>5</v>
      </c>
      <c r="C13" s="97">
        <v>44199</v>
      </c>
      <c r="D13" s="38">
        <v>0.73402777777777783</v>
      </c>
      <c r="E13" s="97">
        <v>44199</v>
      </c>
      <c r="F13" s="39">
        <v>0.79722222222222217</v>
      </c>
      <c r="G13" s="40">
        <v>91</v>
      </c>
      <c r="H13" s="40" t="s">
        <v>14</v>
      </c>
      <c r="I13" s="40" t="s">
        <v>15</v>
      </c>
      <c r="J13" s="40" t="s">
        <v>18</v>
      </c>
      <c r="K13" s="41">
        <v>7.46</v>
      </c>
      <c r="L13" s="42">
        <f t="shared" si="1"/>
        <v>0.47143055555555552</v>
      </c>
    </row>
    <row r="14" spans="2:12" x14ac:dyDescent="0.25">
      <c r="B14" s="82">
        <v>6</v>
      </c>
      <c r="C14" s="97">
        <v>44199</v>
      </c>
      <c r="D14" s="38">
        <v>0.82708333333333339</v>
      </c>
      <c r="E14" s="97">
        <v>44199</v>
      </c>
      <c r="F14" s="39">
        <v>0.83680555555555547</v>
      </c>
      <c r="G14" s="40">
        <v>14</v>
      </c>
      <c r="H14" s="40" t="s">
        <v>14</v>
      </c>
      <c r="I14" s="40" t="s">
        <v>15</v>
      </c>
      <c r="J14" s="40" t="s">
        <v>18</v>
      </c>
      <c r="K14" s="41">
        <v>7.46</v>
      </c>
      <c r="L14" s="42">
        <f t="shared" si="1"/>
        <v>7.2527777777777774E-2</v>
      </c>
    </row>
    <row r="15" spans="2:12" x14ac:dyDescent="0.25">
      <c r="B15" s="82">
        <v>7</v>
      </c>
      <c r="C15" s="43">
        <v>44199</v>
      </c>
      <c r="D15" s="39">
        <v>0.82708333333333339</v>
      </c>
      <c r="E15" s="43">
        <v>44199</v>
      </c>
      <c r="F15" s="39">
        <v>0.83750000000000002</v>
      </c>
      <c r="G15" s="40">
        <v>15</v>
      </c>
      <c r="H15" s="40" t="s">
        <v>14</v>
      </c>
      <c r="I15" s="40" t="s">
        <v>15</v>
      </c>
      <c r="J15" s="40" t="s">
        <v>19</v>
      </c>
      <c r="K15" s="41">
        <v>4.2160000000000002</v>
      </c>
      <c r="L15" s="85">
        <f t="shared" si="1"/>
        <v>4.3916666666666666E-2</v>
      </c>
    </row>
    <row r="16" spans="2:12" x14ac:dyDescent="0.25">
      <c r="B16" s="82">
        <v>8</v>
      </c>
      <c r="C16" s="43">
        <v>44202</v>
      </c>
      <c r="D16" s="39">
        <v>0.56388888888888888</v>
      </c>
      <c r="E16" s="43">
        <v>44202</v>
      </c>
      <c r="F16" s="39">
        <v>0.63055555555555554</v>
      </c>
      <c r="G16" s="40">
        <v>96</v>
      </c>
      <c r="H16" s="40" t="s">
        <v>14</v>
      </c>
      <c r="I16" s="40" t="s">
        <v>15</v>
      </c>
      <c r="J16" s="40" t="s">
        <v>16</v>
      </c>
      <c r="K16" s="41">
        <v>19.489999999999998</v>
      </c>
      <c r="L16" s="42">
        <f t="shared" si="1"/>
        <v>1.2993333333333332</v>
      </c>
    </row>
    <row r="17" spans="2:13" x14ac:dyDescent="0.25">
      <c r="B17" s="82">
        <v>9</v>
      </c>
      <c r="C17" s="43">
        <v>44203</v>
      </c>
      <c r="D17" s="39">
        <v>0.43402777777777773</v>
      </c>
      <c r="E17" s="43">
        <v>44203</v>
      </c>
      <c r="F17" s="39">
        <v>0.73263888888888884</v>
      </c>
      <c r="G17" s="40">
        <v>430</v>
      </c>
      <c r="H17" s="40" t="s">
        <v>14</v>
      </c>
      <c r="I17" s="40" t="s">
        <v>15</v>
      </c>
      <c r="J17" s="40" t="s">
        <v>19</v>
      </c>
      <c r="K17" s="41">
        <v>3.7389999999999999</v>
      </c>
      <c r="L17" s="42">
        <f t="shared" si="1"/>
        <v>1.1165069444444444</v>
      </c>
    </row>
    <row r="18" spans="2:13" x14ac:dyDescent="0.25">
      <c r="B18" s="82">
        <v>10</v>
      </c>
      <c r="C18" s="43">
        <v>44203</v>
      </c>
      <c r="D18" s="39">
        <v>0.4465277777777778</v>
      </c>
      <c r="E18" s="43">
        <v>44203</v>
      </c>
      <c r="F18" s="44">
        <v>0.53472222222222221</v>
      </c>
      <c r="G18" s="40">
        <v>127</v>
      </c>
      <c r="H18" s="45" t="s">
        <v>14</v>
      </c>
      <c r="I18" s="40" t="s">
        <v>15</v>
      </c>
      <c r="J18" s="40" t="s">
        <v>16</v>
      </c>
      <c r="K18" s="41">
        <v>19.489999999999998</v>
      </c>
      <c r="L18" s="42">
        <f t="shared" si="1"/>
        <v>1.7189097222222223</v>
      </c>
    </row>
    <row r="19" spans="2:13" x14ac:dyDescent="0.25">
      <c r="B19" s="82">
        <v>11</v>
      </c>
      <c r="C19" s="43">
        <v>44203</v>
      </c>
      <c r="D19" s="39">
        <v>0.9</v>
      </c>
      <c r="E19" s="43">
        <v>44203</v>
      </c>
      <c r="F19" s="44">
        <v>0.90277777777777779</v>
      </c>
      <c r="G19" s="40">
        <v>4</v>
      </c>
      <c r="H19" s="45" t="s">
        <v>14</v>
      </c>
      <c r="I19" s="40" t="s">
        <v>15</v>
      </c>
      <c r="J19" s="40" t="s">
        <v>108</v>
      </c>
      <c r="K19" s="41">
        <v>6.3150000000000004</v>
      </c>
      <c r="L19" s="42">
        <f t="shared" si="1"/>
        <v>1.7541666666666667E-2</v>
      </c>
    </row>
    <row r="20" spans="2:13" x14ac:dyDescent="0.25">
      <c r="B20" s="82">
        <v>12</v>
      </c>
      <c r="C20" s="43">
        <v>44203</v>
      </c>
      <c r="D20" s="39">
        <v>0.9</v>
      </c>
      <c r="E20" s="43">
        <v>44204</v>
      </c>
      <c r="F20" s="44">
        <v>0.69305555555555554</v>
      </c>
      <c r="G20" s="264">
        <v>1142</v>
      </c>
      <c r="H20" s="45" t="s">
        <v>14</v>
      </c>
      <c r="I20" s="40" t="s">
        <v>15</v>
      </c>
      <c r="J20" s="40" t="s">
        <v>19</v>
      </c>
      <c r="K20" s="41">
        <v>3.7389999999999999</v>
      </c>
      <c r="L20" s="42">
        <f t="shared" si="1"/>
        <v>2.9652347222222222</v>
      </c>
      <c r="M20" s="265"/>
    </row>
    <row r="21" spans="2:13" x14ac:dyDescent="0.25">
      <c r="B21" s="82">
        <v>13</v>
      </c>
      <c r="C21" s="43">
        <v>44204</v>
      </c>
      <c r="D21" s="39">
        <v>0.12708333333333333</v>
      </c>
      <c r="E21" s="43">
        <v>44204</v>
      </c>
      <c r="F21" s="44">
        <v>0.13541666666666666</v>
      </c>
      <c r="G21" s="40">
        <v>12</v>
      </c>
      <c r="H21" s="45" t="s">
        <v>14</v>
      </c>
      <c r="I21" s="40" t="s">
        <v>15</v>
      </c>
      <c r="J21" s="40" t="s">
        <v>16</v>
      </c>
      <c r="K21" s="41">
        <v>19.489999999999998</v>
      </c>
      <c r="L21" s="42">
        <f t="shared" si="1"/>
        <v>0.16241666666666665</v>
      </c>
    </row>
    <row r="22" spans="2:13" x14ac:dyDescent="0.25">
      <c r="B22" s="82">
        <v>14</v>
      </c>
      <c r="C22" s="43">
        <v>44204</v>
      </c>
      <c r="D22" s="39">
        <v>0.15625</v>
      </c>
      <c r="E22" s="43">
        <v>44204</v>
      </c>
      <c r="F22" s="44">
        <v>0.15902777777777777</v>
      </c>
      <c r="G22" s="40">
        <v>4</v>
      </c>
      <c r="H22" s="45" t="s">
        <v>14</v>
      </c>
      <c r="I22" s="40" t="s">
        <v>15</v>
      </c>
      <c r="J22" s="40" t="s">
        <v>20</v>
      </c>
      <c r="K22" s="41">
        <v>0.3</v>
      </c>
      <c r="L22" s="42">
        <f t="shared" si="1"/>
        <v>8.3333333333333339E-4</v>
      </c>
    </row>
    <row r="23" spans="2:13" x14ac:dyDescent="0.25">
      <c r="B23" s="82">
        <v>15</v>
      </c>
      <c r="C23" s="43">
        <v>44204</v>
      </c>
      <c r="D23" s="39">
        <v>0.16874999999999998</v>
      </c>
      <c r="E23" s="43">
        <v>44204</v>
      </c>
      <c r="F23" s="44">
        <v>0.17222222222222225</v>
      </c>
      <c r="G23" s="40">
        <v>5</v>
      </c>
      <c r="H23" s="45" t="s">
        <v>14</v>
      </c>
      <c r="I23" s="40" t="s">
        <v>15</v>
      </c>
      <c r="J23" s="40" t="s">
        <v>20</v>
      </c>
      <c r="K23" s="41">
        <v>0.3</v>
      </c>
      <c r="L23" s="42">
        <f t="shared" si="1"/>
        <v>1.0416666666666667E-3</v>
      </c>
    </row>
    <row r="24" spans="2:13" x14ac:dyDescent="0.25">
      <c r="B24" s="82">
        <v>16</v>
      </c>
      <c r="C24" s="97">
        <v>44204</v>
      </c>
      <c r="D24" s="38">
        <v>0.77361111111111114</v>
      </c>
      <c r="E24" s="97">
        <v>44205</v>
      </c>
      <c r="F24" s="39">
        <v>0.62569444444444444</v>
      </c>
      <c r="G24" s="40">
        <v>1227</v>
      </c>
      <c r="H24" s="40" t="s">
        <v>14</v>
      </c>
      <c r="I24" s="40" t="s">
        <v>15</v>
      </c>
      <c r="J24" s="40" t="s">
        <v>19</v>
      </c>
      <c r="K24" s="41">
        <v>3.7389999999999999</v>
      </c>
      <c r="L24" s="42">
        <f t="shared" si="1"/>
        <v>3.185939583333333</v>
      </c>
    </row>
    <row r="25" spans="2:13" x14ac:dyDescent="0.25">
      <c r="B25" s="82">
        <v>17</v>
      </c>
      <c r="C25" s="46">
        <v>44206</v>
      </c>
      <c r="D25" s="47">
        <v>0.75347222222222221</v>
      </c>
      <c r="E25" s="46">
        <v>44206</v>
      </c>
      <c r="F25" s="48">
        <v>0.77569444444444446</v>
      </c>
      <c r="G25" s="49">
        <v>32</v>
      </c>
      <c r="H25" s="50" t="s">
        <v>14</v>
      </c>
      <c r="I25" s="51" t="s">
        <v>15</v>
      </c>
      <c r="J25" s="40" t="s">
        <v>20</v>
      </c>
      <c r="K25" s="52">
        <v>0.30199999999999999</v>
      </c>
      <c r="L25" s="42">
        <f t="shared" ref="L25:L27" si="2">G25/1440*K25</f>
        <v>6.7111111111111113E-3</v>
      </c>
    </row>
    <row r="26" spans="2:13" x14ac:dyDescent="0.25">
      <c r="B26" s="82">
        <v>18</v>
      </c>
      <c r="C26" s="97">
        <v>44207</v>
      </c>
      <c r="D26" s="38">
        <v>9.8611111111111108E-2</v>
      </c>
      <c r="E26" s="97">
        <v>44207</v>
      </c>
      <c r="F26" s="39">
        <v>0.40277777777777773</v>
      </c>
      <c r="G26" s="40">
        <v>438</v>
      </c>
      <c r="H26" s="40" t="s">
        <v>14</v>
      </c>
      <c r="I26" s="40" t="s">
        <v>15</v>
      </c>
      <c r="J26" s="40" t="s">
        <v>19</v>
      </c>
      <c r="K26" s="41">
        <v>3.5750000000000002</v>
      </c>
      <c r="L26" s="42">
        <f t="shared" si="2"/>
        <v>1.0873958333333333</v>
      </c>
    </row>
    <row r="27" spans="2:13" x14ac:dyDescent="0.25">
      <c r="B27" s="82">
        <v>19</v>
      </c>
      <c r="C27" s="46">
        <v>44209</v>
      </c>
      <c r="D27" s="47">
        <v>0.5625</v>
      </c>
      <c r="E27" s="46">
        <v>44556</v>
      </c>
      <c r="F27" s="48">
        <v>0.47222222222222227</v>
      </c>
      <c r="G27" s="264">
        <v>499550</v>
      </c>
      <c r="H27" s="50" t="s">
        <v>14</v>
      </c>
      <c r="I27" s="51" t="s">
        <v>15</v>
      </c>
      <c r="J27" s="40" t="s">
        <v>19</v>
      </c>
      <c r="K27" s="52">
        <v>2.956</v>
      </c>
      <c r="L27" s="42">
        <f t="shared" si="2"/>
        <v>1025.465138888889</v>
      </c>
    </row>
    <row r="28" spans="2:13" x14ac:dyDescent="0.25">
      <c r="B28" s="82">
        <v>20</v>
      </c>
      <c r="C28" s="46">
        <v>44220</v>
      </c>
      <c r="D28" s="47">
        <v>8.9583333333333334E-2</v>
      </c>
      <c r="E28" s="46">
        <v>44220</v>
      </c>
      <c r="F28" s="48">
        <v>9.2361111111111116E-2</v>
      </c>
      <c r="G28" s="49">
        <v>4</v>
      </c>
      <c r="H28" s="50" t="s">
        <v>14</v>
      </c>
      <c r="I28" s="51" t="s">
        <v>15</v>
      </c>
      <c r="J28" s="40" t="s">
        <v>17</v>
      </c>
      <c r="K28" s="52">
        <v>7.77</v>
      </c>
      <c r="L28" s="42">
        <f t="shared" ref="L28:L35" si="3">G28/1440*K28</f>
        <v>2.1583333333333333E-2</v>
      </c>
    </row>
    <row r="29" spans="2:13" x14ac:dyDescent="0.25">
      <c r="B29" s="82">
        <v>21</v>
      </c>
      <c r="C29" s="43">
        <v>44221</v>
      </c>
      <c r="D29" s="39">
        <v>0.84166666666666667</v>
      </c>
      <c r="E29" s="43">
        <v>44221</v>
      </c>
      <c r="F29" s="44">
        <v>0.85138888888888886</v>
      </c>
      <c r="G29" s="40">
        <v>14</v>
      </c>
      <c r="H29" s="45" t="s">
        <v>14</v>
      </c>
      <c r="I29" s="40" t="s">
        <v>15</v>
      </c>
      <c r="J29" s="40" t="s">
        <v>25</v>
      </c>
      <c r="K29" s="41">
        <v>473.11439999999999</v>
      </c>
      <c r="L29" s="42">
        <f t="shared" si="3"/>
        <v>4.5997233333333334</v>
      </c>
    </row>
    <row r="30" spans="2:13" x14ac:dyDescent="0.25">
      <c r="B30" s="82">
        <v>22</v>
      </c>
      <c r="C30" s="43">
        <v>44221</v>
      </c>
      <c r="D30" s="39">
        <v>0.84166666666666667</v>
      </c>
      <c r="E30" s="43">
        <v>44221</v>
      </c>
      <c r="F30" s="44">
        <v>0.85277777777777775</v>
      </c>
      <c r="G30" s="40">
        <v>16</v>
      </c>
      <c r="H30" s="45" t="s">
        <v>14</v>
      </c>
      <c r="I30" s="40" t="s">
        <v>15</v>
      </c>
      <c r="J30" s="40" t="s">
        <v>26</v>
      </c>
      <c r="K30" s="41">
        <v>142.30600000000001</v>
      </c>
      <c r="L30" s="42">
        <f t="shared" si="3"/>
        <v>1.581177777777778</v>
      </c>
    </row>
    <row r="31" spans="2:13" x14ac:dyDescent="0.25">
      <c r="B31" s="82">
        <v>23</v>
      </c>
      <c r="C31" s="43">
        <v>44221</v>
      </c>
      <c r="D31" s="39">
        <v>0.84166666666666667</v>
      </c>
      <c r="E31" s="43">
        <v>44221</v>
      </c>
      <c r="F31" s="44">
        <v>0.85416666666666663</v>
      </c>
      <c r="G31" s="40">
        <v>18</v>
      </c>
      <c r="H31" s="45" t="s">
        <v>14</v>
      </c>
      <c r="I31" s="40" t="s">
        <v>15</v>
      </c>
      <c r="J31" s="40" t="s">
        <v>27</v>
      </c>
      <c r="K31" s="41">
        <v>633.45899999999995</v>
      </c>
      <c r="L31" s="42">
        <f t="shared" si="3"/>
        <v>7.9182375</v>
      </c>
    </row>
    <row r="32" spans="2:13" x14ac:dyDescent="0.25">
      <c r="B32" s="82">
        <v>24</v>
      </c>
      <c r="C32" s="43">
        <v>44221</v>
      </c>
      <c r="D32" s="39">
        <v>0.84166666666666667</v>
      </c>
      <c r="E32" s="43">
        <v>44221</v>
      </c>
      <c r="F32" s="44">
        <v>0.85625000000000007</v>
      </c>
      <c r="G32" s="40">
        <v>21</v>
      </c>
      <c r="H32" s="45" t="s">
        <v>14</v>
      </c>
      <c r="I32" s="40" t="s">
        <v>15</v>
      </c>
      <c r="J32" s="40" t="s">
        <v>28</v>
      </c>
      <c r="K32" s="41">
        <v>705.93799999999999</v>
      </c>
      <c r="L32" s="42">
        <f t="shared" si="3"/>
        <v>10.294929166666666</v>
      </c>
    </row>
    <row r="33" spans="2:12" x14ac:dyDescent="0.25">
      <c r="B33" s="82">
        <v>25</v>
      </c>
      <c r="C33" s="43">
        <v>44221</v>
      </c>
      <c r="D33" s="39">
        <v>0.84166666666666667</v>
      </c>
      <c r="E33" s="43">
        <v>44221</v>
      </c>
      <c r="F33" s="44">
        <v>0.85833333333333339</v>
      </c>
      <c r="G33" s="40">
        <v>24</v>
      </c>
      <c r="H33" s="45" t="s">
        <v>14</v>
      </c>
      <c r="I33" s="40" t="s">
        <v>15</v>
      </c>
      <c r="J33" s="40" t="s">
        <v>29</v>
      </c>
      <c r="K33" s="41">
        <v>283.64999999999998</v>
      </c>
      <c r="L33" s="42">
        <f t="shared" si="3"/>
        <v>4.7274999999999991</v>
      </c>
    </row>
    <row r="34" spans="2:12" x14ac:dyDescent="0.25">
      <c r="B34" s="82">
        <v>26</v>
      </c>
      <c r="C34" s="43">
        <v>44221</v>
      </c>
      <c r="D34" s="39">
        <v>0.84166666666666667</v>
      </c>
      <c r="E34" s="43">
        <v>44221</v>
      </c>
      <c r="F34" s="44">
        <v>0.85972222222222217</v>
      </c>
      <c r="G34" s="40">
        <v>26</v>
      </c>
      <c r="H34" s="45" t="s">
        <v>14</v>
      </c>
      <c r="I34" s="40" t="s">
        <v>15</v>
      </c>
      <c r="J34" s="40" t="s">
        <v>30</v>
      </c>
      <c r="K34" s="41">
        <v>371.30700000000002</v>
      </c>
      <c r="L34" s="42">
        <f t="shared" si="3"/>
        <v>6.7041541666666662</v>
      </c>
    </row>
    <row r="35" spans="2:12" x14ac:dyDescent="0.25">
      <c r="B35" s="82">
        <v>27</v>
      </c>
      <c r="C35" s="43">
        <v>44221</v>
      </c>
      <c r="D35" s="39">
        <v>0.84166666666666667</v>
      </c>
      <c r="E35" s="43">
        <v>44221</v>
      </c>
      <c r="F35" s="44">
        <v>0.86249999999999993</v>
      </c>
      <c r="G35" s="40">
        <v>30</v>
      </c>
      <c r="H35" s="45" t="s">
        <v>14</v>
      </c>
      <c r="I35" s="40" t="s">
        <v>15</v>
      </c>
      <c r="J35" s="40" t="s">
        <v>31</v>
      </c>
      <c r="K35" s="41">
        <v>14.872999999999999</v>
      </c>
      <c r="L35" s="42">
        <f t="shared" si="3"/>
        <v>0.30985416666666665</v>
      </c>
    </row>
    <row r="36" spans="2:12" x14ac:dyDescent="0.25">
      <c r="B36" s="82">
        <v>28</v>
      </c>
      <c r="C36" s="43">
        <v>44222</v>
      </c>
      <c r="D36" s="39">
        <v>0.15</v>
      </c>
      <c r="E36" s="43">
        <v>44222</v>
      </c>
      <c r="F36" s="44">
        <v>0.6777777777777777</v>
      </c>
      <c r="G36" s="40">
        <v>760</v>
      </c>
      <c r="H36" s="45" t="s">
        <v>14</v>
      </c>
      <c r="I36" s="40" t="s">
        <v>15</v>
      </c>
      <c r="J36" s="40" t="s">
        <v>34</v>
      </c>
      <c r="K36" s="41">
        <v>7.41</v>
      </c>
      <c r="L36" s="42">
        <f t="shared" ref="L36:L45" si="4">G36/1440*K36</f>
        <v>3.9108333333333336</v>
      </c>
    </row>
    <row r="37" spans="2:12" x14ac:dyDescent="0.25">
      <c r="B37" s="82">
        <v>29</v>
      </c>
      <c r="C37" s="43">
        <v>44222</v>
      </c>
      <c r="D37" s="39">
        <v>0.15</v>
      </c>
      <c r="E37" s="43">
        <v>44222</v>
      </c>
      <c r="F37" s="44">
        <v>0.43194444444444446</v>
      </c>
      <c r="G37" s="40">
        <v>406</v>
      </c>
      <c r="H37" s="45" t="s">
        <v>14</v>
      </c>
      <c r="I37" s="40" t="s">
        <v>15</v>
      </c>
      <c r="J37" s="40" t="s">
        <v>18</v>
      </c>
      <c r="K37" s="41">
        <v>9.6539999999999999</v>
      </c>
      <c r="L37" s="42">
        <f t="shared" si="4"/>
        <v>2.7218916666666666</v>
      </c>
    </row>
    <row r="38" spans="2:12" x14ac:dyDescent="0.25">
      <c r="B38" s="82">
        <v>30</v>
      </c>
      <c r="C38" s="43">
        <v>44222</v>
      </c>
      <c r="D38" s="39">
        <v>0.62222222222222223</v>
      </c>
      <c r="E38" s="43">
        <v>44222</v>
      </c>
      <c r="F38" s="44">
        <v>0.6791666666666667</v>
      </c>
      <c r="G38" s="40">
        <v>82</v>
      </c>
      <c r="H38" s="45" t="s">
        <v>14</v>
      </c>
      <c r="I38" s="40" t="s">
        <v>15</v>
      </c>
      <c r="J38" s="40" t="s">
        <v>18</v>
      </c>
      <c r="K38" s="41">
        <v>9.6539999999999999</v>
      </c>
      <c r="L38" s="42">
        <f t="shared" si="4"/>
        <v>0.54974166666666668</v>
      </c>
    </row>
    <row r="39" spans="2:12" x14ac:dyDescent="0.25">
      <c r="B39" s="82">
        <v>31</v>
      </c>
      <c r="C39" s="43">
        <v>44222</v>
      </c>
      <c r="D39" s="39">
        <v>0.75138888888888899</v>
      </c>
      <c r="E39" s="43">
        <v>44222</v>
      </c>
      <c r="F39" s="44">
        <v>0.78888888888888886</v>
      </c>
      <c r="G39" s="40">
        <v>54</v>
      </c>
      <c r="H39" s="45" t="s">
        <v>14</v>
      </c>
      <c r="I39" s="40" t="s">
        <v>15</v>
      </c>
      <c r="J39" s="40" t="s">
        <v>18</v>
      </c>
      <c r="K39" s="41">
        <v>9.6539999999999999</v>
      </c>
      <c r="L39" s="42">
        <f t="shared" si="4"/>
        <v>0.36202499999999999</v>
      </c>
    </row>
    <row r="40" spans="2:12" x14ac:dyDescent="0.25">
      <c r="B40" s="82">
        <v>32</v>
      </c>
      <c r="C40" s="43">
        <v>44222</v>
      </c>
      <c r="D40" s="39">
        <v>0.75138888888888899</v>
      </c>
      <c r="E40" s="43">
        <v>44222</v>
      </c>
      <c r="F40" s="44">
        <v>0.78888888888888886</v>
      </c>
      <c r="G40" s="40">
        <v>54</v>
      </c>
      <c r="H40" s="45" t="s">
        <v>14</v>
      </c>
      <c r="I40" s="40" t="s">
        <v>15</v>
      </c>
      <c r="J40" s="40" t="s">
        <v>34</v>
      </c>
      <c r="K40" s="41">
        <v>7.41</v>
      </c>
      <c r="L40" s="42">
        <f t="shared" si="4"/>
        <v>0.27787499999999998</v>
      </c>
    </row>
    <row r="41" spans="2:12" x14ac:dyDescent="0.25">
      <c r="B41" s="82">
        <v>33</v>
      </c>
      <c r="C41" s="43">
        <v>44222</v>
      </c>
      <c r="D41" s="39">
        <v>0.53194444444444444</v>
      </c>
      <c r="E41" s="43">
        <v>44222</v>
      </c>
      <c r="F41" s="44">
        <v>0.53819444444444442</v>
      </c>
      <c r="G41" s="40">
        <v>9</v>
      </c>
      <c r="H41" s="45" t="s">
        <v>14</v>
      </c>
      <c r="I41" s="40" t="s">
        <v>84</v>
      </c>
      <c r="J41" s="40" t="s">
        <v>20</v>
      </c>
      <c r="K41" s="41">
        <v>0</v>
      </c>
      <c r="L41" s="42">
        <f t="shared" si="4"/>
        <v>0</v>
      </c>
    </row>
    <row r="42" spans="2:12" x14ac:dyDescent="0.25">
      <c r="B42" s="82">
        <v>34</v>
      </c>
      <c r="C42" s="43">
        <v>44222</v>
      </c>
      <c r="D42" s="39">
        <v>0.82500000000000007</v>
      </c>
      <c r="E42" s="43">
        <v>44222</v>
      </c>
      <c r="F42" s="44">
        <v>0.82916666666666661</v>
      </c>
      <c r="G42" s="40">
        <v>6</v>
      </c>
      <c r="H42" s="45" t="s">
        <v>14</v>
      </c>
      <c r="I42" s="40" t="s">
        <v>84</v>
      </c>
      <c r="J42" s="40" t="s">
        <v>20</v>
      </c>
      <c r="K42" s="41">
        <v>0</v>
      </c>
      <c r="L42" s="42">
        <f t="shared" si="4"/>
        <v>0</v>
      </c>
    </row>
    <row r="43" spans="2:12" x14ac:dyDescent="0.25">
      <c r="B43" s="82">
        <v>35</v>
      </c>
      <c r="C43" s="43">
        <v>44223</v>
      </c>
      <c r="D43" s="39">
        <v>0.14027777777777778</v>
      </c>
      <c r="E43" s="43">
        <v>44223</v>
      </c>
      <c r="F43" s="44">
        <v>0.14375000000000002</v>
      </c>
      <c r="G43" s="40">
        <v>5</v>
      </c>
      <c r="H43" s="45" t="s">
        <v>14</v>
      </c>
      <c r="I43" s="40" t="s">
        <v>84</v>
      </c>
      <c r="J43" s="40" t="s">
        <v>20</v>
      </c>
      <c r="K43" s="41">
        <v>0</v>
      </c>
      <c r="L43" s="42">
        <f t="shared" si="4"/>
        <v>0</v>
      </c>
    </row>
    <row r="44" spans="2:12" x14ac:dyDescent="0.25">
      <c r="B44" s="82">
        <v>36</v>
      </c>
      <c r="C44" s="43">
        <v>44223</v>
      </c>
      <c r="D44" s="39">
        <v>0.32500000000000001</v>
      </c>
      <c r="E44" s="43">
        <v>44223</v>
      </c>
      <c r="F44" s="44">
        <v>0.32847222222222222</v>
      </c>
      <c r="G44" s="40">
        <v>5</v>
      </c>
      <c r="H44" s="45" t="s">
        <v>14</v>
      </c>
      <c r="I44" s="40" t="s">
        <v>15</v>
      </c>
      <c r="J44" s="40" t="s">
        <v>34</v>
      </c>
      <c r="K44" s="41">
        <v>7.41</v>
      </c>
      <c r="L44" s="42">
        <f t="shared" si="4"/>
        <v>2.5729166666666664E-2</v>
      </c>
    </row>
    <row r="45" spans="2:12" ht="15.75" thickBot="1" x14ac:dyDescent="0.3">
      <c r="B45" s="82">
        <v>37</v>
      </c>
      <c r="C45" s="266">
        <v>44224</v>
      </c>
      <c r="D45" s="267">
        <v>0.3756944444444445</v>
      </c>
      <c r="E45" s="266">
        <v>44224</v>
      </c>
      <c r="F45" s="268">
        <v>0.37986111111111115</v>
      </c>
      <c r="G45" s="269">
        <v>6</v>
      </c>
      <c r="H45" s="270" t="s">
        <v>14</v>
      </c>
      <c r="I45" s="269" t="s">
        <v>15</v>
      </c>
      <c r="J45" s="269" t="s">
        <v>32</v>
      </c>
      <c r="K45" s="271">
        <v>7.41</v>
      </c>
      <c r="L45" s="272">
        <f t="shared" si="4"/>
        <v>3.0875E-2</v>
      </c>
    </row>
    <row r="46" spans="2:12" x14ac:dyDescent="0.25">
      <c r="B46" s="53" t="s">
        <v>21</v>
      </c>
      <c r="C46" s="54"/>
      <c r="D46" s="54"/>
      <c r="E46" s="54"/>
      <c r="F46" s="55"/>
      <c r="G46" s="56">
        <f>SUM(G9:G45)</f>
        <v>506391</v>
      </c>
      <c r="H46" s="327" t="s">
        <v>22</v>
      </c>
      <c r="I46" s="327"/>
      <c r="J46" s="327"/>
      <c r="K46" s="327"/>
      <c r="L46" s="57">
        <f>SUM(L9:L45)</f>
        <v>1086.6663143055555</v>
      </c>
    </row>
    <row r="47" spans="2:12" ht="15.75" thickBot="1" x14ac:dyDescent="0.3">
      <c r="B47" s="328" t="s">
        <v>23</v>
      </c>
      <c r="C47" s="329"/>
      <c r="D47" s="329"/>
      <c r="E47" s="329"/>
      <c r="F47" s="330"/>
      <c r="G47" s="58">
        <f>G46</f>
        <v>506391</v>
      </c>
      <c r="H47" s="313" t="s">
        <v>24</v>
      </c>
      <c r="I47" s="314"/>
      <c r="J47" s="314"/>
      <c r="K47" s="314"/>
      <c r="L47" s="59">
        <f>L46</f>
        <v>1086.6663143055555</v>
      </c>
    </row>
    <row r="48" spans="2:12" x14ac:dyDescent="0.25">
      <c r="D48" s="21"/>
      <c r="F48" s="21"/>
    </row>
    <row r="50" spans="1:62" ht="15.75" thickBot="1" x14ac:dyDescent="0.3"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</row>
    <row r="51" spans="1:62" x14ac:dyDescent="0.25">
      <c r="B51" s="284" t="s">
        <v>33</v>
      </c>
      <c r="C51" s="332"/>
      <c r="D51" s="332"/>
      <c r="E51" s="332"/>
      <c r="F51" s="332"/>
      <c r="G51" s="332"/>
      <c r="H51" s="332"/>
      <c r="I51" s="332"/>
      <c r="J51" s="332"/>
      <c r="K51" s="332"/>
      <c r="L51" s="333"/>
      <c r="M51" s="60"/>
      <c r="N51" s="60"/>
      <c r="O51" s="60"/>
      <c r="P51" s="60"/>
      <c r="Q51" s="60"/>
      <c r="R51" s="60"/>
      <c r="S51" s="60"/>
      <c r="T51" s="60"/>
    </row>
    <row r="52" spans="1:62" ht="15" customHeight="1" thickBot="1" x14ac:dyDescent="0.3">
      <c r="B52" s="334"/>
      <c r="C52" s="335"/>
      <c r="D52" s="335"/>
      <c r="E52" s="335"/>
      <c r="F52" s="335"/>
      <c r="G52" s="335"/>
      <c r="H52" s="335"/>
      <c r="I52" s="335"/>
      <c r="J52" s="335"/>
      <c r="K52" s="335"/>
      <c r="L52" s="336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</row>
    <row r="53" spans="1:62" ht="15.75" customHeight="1" thickBot="1" x14ac:dyDescent="0.3">
      <c r="B53" s="62"/>
      <c r="C53" s="24"/>
      <c r="D53" s="24"/>
      <c r="E53" s="24"/>
      <c r="F53" s="24"/>
      <c r="G53" s="24"/>
      <c r="H53" s="24"/>
      <c r="I53" s="24"/>
      <c r="J53" s="24"/>
      <c r="K53" s="24"/>
      <c r="L53" s="24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  <c r="BH53" s="61"/>
      <c r="BI53" s="61"/>
      <c r="BJ53" s="61"/>
    </row>
    <row r="54" spans="1:62" ht="12.75" customHeight="1" thickBot="1" x14ac:dyDescent="0.3">
      <c r="B54" s="337" t="s">
        <v>1</v>
      </c>
      <c r="C54" s="338"/>
      <c r="D54" s="25"/>
      <c r="E54" s="26"/>
      <c r="F54" s="25"/>
      <c r="G54" s="26"/>
      <c r="H54" s="26"/>
      <c r="I54" s="26"/>
      <c r="J54" s="26"/>
      <c r="K54" s="26"/>
      <c r="L54" s="26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</row>
    <row r="55" spans="1:62" ht="13.5" customHeight="1" thickBot="1" x14ac:dyDescent="0.3">
      <c r="B55" s="63" t="s">
        <v>2</v>
      </c>
      <c r="C55" s="27"/>
      <c r="D55" s="27"/>
      <c r="E55" s="27"/>
      <c r="F55" s="27"/>
      <c r="G55" s="27"/>
      <c r="H55" s="27"/>
      <c r="I55" s="27"/>
      <c r="J55" s="27"/>
      <c r="K55" s="27"/>
      <c r="L55" s="28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</row>
    <row r="56" spans="1:62" ht="25.5" x14ac:dyDescent="0.25">
      <c r="B56" s="64"/>
      <c r="C56" s="65" t="s">
        <v>3</v>
      </c>
      <c r="D56" s="66"/>
      <c r="E56" s="67" t="s">
        <v>4</v>
      </c>
      <c r="F56" s="66"/>
      <c r="G56" s="320" t="s">
        <v>5</v>
      </c>
      <c r="H56" s="320" t="s">
        <v>6</v>
      </c>
      <c r="I56" s="68" t="s">
        <v>7</v>
      </c>
      <c r="J56" s="320" t="s">
        <v>8</v>
      </c>
      <c r="K56" s="320" t="s">
        <v>9</v>
      </c>
      <c r="L56" s="69" t="s">
        <v>10</v>
      </c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</row>
    <row r="57" spans="1:62" ht="20.25" customHeight="1" thickBot="1" x14ac:dyDescent="0.3">
      <c r="B57" s="70"/>
      <c r="C57" s="71" t="s">
        <v>11</v>
      </c>
      <c r="D57" s="71" t="s">
        <v>12</v>
      </c>
      <c r="E57" s="71" t="s">
        <v>13</v>
      </c>
      <c r="F57" s="71" t="s">
        <v>12</v>
      </c>
      <c r="G57" s="331"/>
      <c r="H57" s="321"/>
      <c r="I57" s="72"/>
      <c r="J57" s="331"/>
      <c r="K57" s="331"/>
      <c r="L57" s="73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  <c r="BH57" s="61"/>
      <c r="BI57" s="61"/>
      <c r="BJ57" s="61"/>
    </row>
    <row r="58" spans="1:62" ht="15" customHeight="1" x14ac:dyDescent="0.25">
      <c r="B58" s="117">
        <v>1</v>
      </c>
      <c r="C58" s="146">
        <v>44231</v>
      </c>
      <c r="D58" s="147">
        <v>0.3354166666666667</v>
      </c>
      <c r="E58" s="146">
        <v>44231</v>
      </c>
      <c r="F58" s="147">
        <v>0.39097222222222222</v>
      </c>
      <c r="G58" s="255">
        <v>80</v>
      </c>
      <c r="H58" s="155" t="s">
        <v>35</v>
      </c>
      <c r="I58" s="155" t="s">
        <v>36</v>
      </c>
      <c r="J58" s="255" t="s">
        <v>18</v>
      </c>
      <c r="K58" s="256">
        <v>9.9700000000000006</v>
      </c>
      <c r="L58" s="90">
        <f>G58/1440*K58</f>
        <v>0.55388888888888888</v>
      </c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</row>
    <row r="59" spans="1:62" s="81" customFormat="1" ht="15" customHeight="1" x14ac:dyDescent="0.25">
      <c r="A59" s="61"/>
      <c r="B59" s="74">
        <v>2</v>
      </c>
      <c r="C59" s="75">
        <v>44231</v>
      </c>
      <c r="D59" s="76">
        <v>0.58472222222222225</v>
      </c>
      <c r="E59" s="75">
        <v>44231</v>
      </c>
      <c r="F59" s="76">
        <v>0.66388888888888886</v>
      </c>
      <c r="G59" s="77">
        <v>114</v>
      </c>
      <c r="H59" s="78" t="s">
        <v>35</v>
      </c>
      <c r="I59" s="78" t="s">
        <v>36</v>
      </c>
      <c r="J59" s="77" t="s">
        <v>18</v>
      </c>
      <c r="K59" s="79">
        <v>9.9700000000000006</v>
      </c>
      <c r="L59" s="101">
        <f>G59/1440*K59</f>
        <v>0.78929166666666672</v>
      </c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</row>
    <row r="60" spans="1:62" s="81" customFormat="1" ht="15" customHeight="1" thickBot="1" x14ac:dyDescent="0.3">
      <c r="A60" s="61"/>
      <c r="B60" s="74">
        <v>3</v>
      </c>
      <c r="C60" s="32">
        <v>44235</v>
      </c>
      <c r="D60" s="33">
        <v>0.80972222222222223</v>
      </c>
      <c r="E60" s="32">
        <v>44235</v>
      </c>
      <c r="F60" s="33">
        <v>0.98888888888888893</v>
      </c>
      <c r="G60" s="108">
        <v>258</v>
      </c>
      <c r="H60" s="108" t="s">
        <v>14</v>
      </c>
      <c r="I60" s="108" t="s">
        <v>15</v>
      </c>
      <c r="J60" s="108" t="s">
        <v>34</v>
      </c>
      <c r="K60" s="172">
        <v>7.21</v>
      </c>
      <c r="L60" s="37">
        <f>G60/1440*K60</f>
        <v>1.2917916666666667</v>
      </c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</row>
    <row r="61" spans="1:62" ht="15" customHeight="1" x14ac:dyDescent="0.25">
      <c r="A61" s="61"/>
      <c r="B61" s="117">
        <v>4</v>
      </c>
      <c r="C61" s="32">
        <v>44243</v>
      </c>
      <c r="D61" s="33">
        <v>0.37638888888888888</v>
      </c>
      <c r="E61" s="32">
        <v>44243</v>
      </c>
      <c r="F61" s="33">
        <v>0.40347222222222223</v>
      </c>
      <c r="G61" s="108">
        <v>39</v>
      </c>
      <c r="H61" s="108" t="s">
        <v>14</v>
      </c>
      <c r="I61" s="108" t="s">
        <v>36</v>
      </c>
      <c r="J61" s="108" t="s">
        <v>37</v>
      </c>
      <c r="K61" s="172">
        <v>1611.39</v>
      </c>
      <c r="L61" s="37">
        <f t="shared" ref="L61:L63" si="5">G61/1440*K61</f>
        <v>43.641812500000007</v>
      </c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  <c r="BH61" s="61"/>
      <c r="BI61" s="61"/>
    </row>
    <row r="62" spans="1:62" ht="15" customHeight="1" x14ac:dyDescent="0.25">
      <c r="A62" s="61"/>
      <c r="B62" s="74">
        <v>5</v>
      </c>
      <c r="C62" s="32">
        <v>44243</v>
      </c>
      <c r="D62" s="33">
        <v>0.40416666666666662</v>
      </c>
      <c r="E62" s="32">
        <v>44243</v>
      </c>
      <c r="F62" s="33">
        <v>0.43055555555555558</v>
      </c>
      <c r="G62" s="108">
        <v>38</v>
      </c>
      <c r="H62" s="108" t="s">
        <v>14</v>
      </c>
      <c r="I62" s="108" t="s">
        <v>84</v>
      </c>
      <c r="J62" s="108" t="s">
        <v>37</v>
      </c>
      <c r="K62" s="172">
        <v>1611.39</v>
      </c>
      <c r="L62" s="37">
        <f t="shared" si="5"/>
        <v>42.52279166666667</v>
      </c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</row>
    <row r="63" spans="1:62" ht="15" customHeight="1" thickBot="1" x14ac:dyDescent="0.3">
      <c r="A63" s="61"/>
      <c r="B63" s="74">
        <v>6</v>
      </c>
      <c r="C63" s="215">
        <v>44245</v>
      </c>
      <c r="D63" s="216">
        <v>8.7500000000000008E-2</v>
      </c>
      <c r="E63" s="215">
        <v>44245</v>
      </c>
      <c r="F63" s="216">
        <v>0.17222222222222225</v>
      </c>
      <c r="G63" s="217">
        <v>122</v>
      </c>
      <c r="H63" s="217" t="s">
        <v>35</v>
      </c>
      <c r="I63" s="217" t="s">
        <v>36</v>
      </c>
      <c r="J63" s="217" t="s">
        <v>28</v>
      </c>
      <c r="K63" s="257">
        <v>696.64</v>
      </c>
      <c r="L63" s="218">
        <f t="shared" si="5"/>
        <v>59.020888888888891</v>
      </c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  <c r="BB63" s="61"/>
      <c r="BC63" s="61"/>
      <c r="BD63" s="61"/>
      <c r="BE63" s="61"/>
      <c r="BF63" s="61"/>
      <c r="BG63" s="61"/>
      <c r="BH63" s="61"/>
      <c r="BI63" s="61"/>
    </row>
    <row r="64" spans="1:62" s="81" customFormat="1" ht="15" customHeight="1" x14ac:dyDescent="0.25">
      <c r="A64" s="61"/>
      <c r="B64" s="179" t="s">
        <v>21</v>
      </c>
      <c r="C64" s="180"/>
      <c r="D64" s="180"/>
      <c r="E64" s="180"/>
      <c r="F64" s="181"/>
      <c r="G64" s="127">
        <f>SUM(G58:G63)</f>
        <v>651</v>
      </c>
      <c r="H64" s="339" t="s">
        <v>22</v>
      </c>
      <c r="I64" s="340"/>
      <c r="J64" s="340"/>
      <c r="K64" s="184"/>
      <c r="L64" s="128">
        <f>SUM(L58:L63)</f>
        <v>147.8204652777778</v>
      </c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</row>
    <row r="65" spans="1:62" ht="15" customHeight="1" thickBot="1" x14ac:dyDescent="0.3">
      <c r="B65" s="92" t="s">
        <v>23</v>
      </c>
      <c r="C65" s="93"/>
      <c r="D65" s="93"/>
      <c r="E65" s="93"/>
      <c r="F65" s="94"/>
      <c r="G65" s="58">
        <f>G64+G47</f>
        <v>507042</v>
      </c>
      <c r="H65" s="341" t="s">
        <v>24</v>
      </c>
      <c r="I65" s="342"/>
      <c r="J65" s="342"/>
      <c r="K65" s="95"/>
      <c r="L65" s="96">
        <f>L47+L64</f>
        <v>1234.4867795833334</v>
      </c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1"/>
      <c r="BI65" s="61"/>
      <c r="BJ65" s="61"/>
    </row>
    <row r="66" spans="1:62" x14ac:dyDescent="0.25">
      <c r="E66" s="21"/>
      <c r="G66" s="2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</row>
    <row r="67" spans="1:62" x14ac:dyDescent="0.25"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</row>
    <row r="68" spans="1:62" ht="15.75" thickBot="1" x14ac:dyDescent="0.3">
      <c r="D68" s="21"/>
      <c r="F68" s="21"/>
    </row>
    <row r="69" spans="1:62" x14ac:dyDescent="0.25">
      <c r="B69" s="284" t="s">
        <v>38</v>
      </c>
      <c r="C69" s="285"/>
      <c r="D69" s="285"/>
      <c r="E69" s="285"/>
      <c r="F69" s="285"/>
      <c r="G69" s="285"/>
      <c r="H69" s="285"/>
      <c r="I69" s="285"/>
      <c r="J69" s="285"/>
      <c r="K69" s="285"/>
      <c r="L69" s="286"/>
    </row>
    <row r="70" spans="1:62" ht="15.75" thickBot="1" x14ac:dyDescent="0.3">
      <c r="B70" s="287"/>
      <c r="C70" s="288"/>
      <c r="D70" s="288"/>
      <c r="E70" s="288"/>
      <c r="F70" s="288"/>
      <c r="G70" s="288"/>
      <c r="H70" s="288"/>
      <c r="I70" s="288"/>
      <c r="J70" s="288"/>
      <c r="K70" s="288"/>
      <c r="L70" s="289"/>
    </row>
    <row r="71" spans="1:62" ht="15.75" thickBot="1" x14ac:dyDescent="0.3">
      <c r="B71" s="22"/>
      <c r="C71" s="23"/>
      <c r="D71" s="24"/>
      <c r="E71" s="24"/>
      <c r="F71" s="24"/>
      <c r="G71" s="24"/>
      <c r="H71" s="24"/>
      <c r="I71" s="24"/>
      <c r="J71" s="24"/>
      <c r="K71" s="24"/>
      <c r="L71" s="24"/>
    </row>
    <row r="72" spans="1:62" ht="15.75" thickBot="1" x14ac:dyDescent="0.3">
      <c r="B72" s="290" t="s">
        <v>1</v>
      </c>
      <c r="C72" s="291"/>
      <c r="D72" s="25"/>
      <c r="E72" s="26"/>
      <c r="F72" s="25"/>
      <c r="G72" s="26"/>
      <c r="H72" s="26"/>
      <c r="I72" s="26"/>
      <c r="J72" s="26"/>
      <c r="K72" s="26"/>
      <c r="L72" s="26"/>
    </row>
    <row r="73" spans="1:62" ht="15.75" thickBot="1" x14ac:dyDescent="0.3">
      <c r="B73" s="292" t="s">
        <v>2</v>
      </c>
      <c r="C73" s="293"/>
      <c r="D73" s="27"/>
      <c r="E73" s="27"/>
      <c r="F73" s="27"/>
      <c r="G73" s="27"/>
      <c r="H73" s="27"/>
      <c r="I73" s="27"/>
      <c r="J73" s="27"/>
      <c r="K73" s="27"/>
      <c r="L73" s="28"/>
    </row>
    <row r="74" spans="1:62" x14ac:dyDescent="0.25">
      <c r="B74" s="294"/>
      <c r="C74" s="298" t="s">
        <v>3</v>
      </c>
      <c r="D74" s="298"/>
      <c r="E74" s="298" t="s">
        <v>4</v>
      </c>
      <c r="F74" s="298"/>
      <c r="G74" s="299" t="s">
        <v>5</v>
      </c>
      <c r="H74" s="299" t="s">
        <v>6</v>
      </c>
      <c r="I74" s="299" t="s">
        <v>7</v>
      </c>
      <c r="J74" s="299" t="s">
        <v>8</v>
      </c>
      <c r="K74" s="299" t="s">
        <v>9</v>
      </c>
      <c r="L74" s="301" t="s">
        <v>10</v>
      </c>
    </row>
    <row r="75" spans="1:62" ht="23.25" customHeight="1" thickBot="1" x14ac:dyDescent="0.3">
      <c r="B75" s="303"/>
      <c r="C75" s="29" t="s">
        <v>11</v>
      </c>
      <c r="D75" s="29" t="s">
        <v>12</v>
      </c>
      <c r="E75" s="29" t="s">
        <v>13</v>
      </c>
      <c r="F75" s="29" t="s">
        <v>12</v>
      </c>
      <c r="G75" s="304"/>
      <c r="H75" s="304"/>
      <c r="I75" s="304"/>
      <c r="J75" s="304"/>
      <c r="K75" s="304"/>
      <c r="L75" s="305"/>
    </row>
    <row r="76" spans="1:62" x14ac:dyDescent="0.25">
      <c r="B76" s="82">
        <v>1</v>
      </c>
      <c r="C76" s="97">
        <v>44265</v>
      </c>
      <c r="D76" s="38">
        <v>0.31736111111111115</v>
      </c>
      <c r="E76" s="97">
        <v>44265</v>
      </c>
      <c r="F76" s="38">
        <v>0.34652777777777777</v>
      </c>
      <c r="G76" s="49">
        <v>42</v>
      </c>
      <c r="H76" s="49" t="s">
        <v>14</v>
      </c>
      <c r="I76" s="49" t="s">
        <v>15</v>
      </c>
      <c r="J76" s="108" t="s">
        <v>43</v>
      </c>
      <c r="K76" s="98">
        <v>0</v>
      </c>
      <c r="L76" s="42">
        <f t="shared" ref="L76:L81" si="6">G76/1440*K76</f>
        <v>0</v>
      </c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</row>
    <row r="77" spans="1:62" x14ac:dyDescent="0.25">
      <c r="B77" s="82">
        <v>2</v>
      </c>
      <c r="C77" s="97">
        <v>44270</v>
      </c>
      <c r="D77" s="38">
        <v>0.25277777777777777</v>
      </c>
      <c r="E77" s="97">
        <v>44270</v>
      </c>
      <c r="F77" s="38">
        <v>0.25555555555555559</v>
      </c>
      <c r="G77" s="49">
        <v>4</v>
      </c>
      <c r="H77" s="49" t="s">
        <v>14</v>
      </c>
      <c r="I77" s="49" t="s">
        <v>15</v>
      </c>
      <c r="J77" s="49" t="s">
        <v>39</v>
      </c>
      <c r="K77" s="98">
        <v>6.24</v>
      </c>
      <c r="L77" s="42">
        <f t="shared" si="6"/>
        <v>1.7333333333333336E-2</v>
      </c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</row>
    <row r="78" spans="1:62" x14ac:dyDescent="0.25">
      <c r="A78" s="61"/>
      <c r="B78" s="82">
        <v>3</v>
      </c>
      <c r="C78" s="75">
        <v>44275</v>
      </c>
      <c r="D78" s="76">
        <v>4.3750000000000004E-2</v>
      </c>
      <c r="E78" s="75">
        <v>44275</v>
      </c>
      <c r="F78" s="76">
        <v>0.25</v>
      </c>
      <c r="G78" s="99">
        <v>297</v>
      </c>
      <c r="H78" s="99" t="s">
        <v>35</v>
      </c>
      <c r="I78" s="99" t="s">
        <v>36</v>
      </c>
      <c r="J78" s="99" t="s">
        <v>28</v>
      </c>
      <c r="K78" s="100">
        <v>582.38</v>
      </c>
      <c r="L78" s="101">
        <f t="shared" si="6"/>
        <v>120.11587499999999</v>
      </c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</row>
    <row r="79" spans="1:62" s="106" customFormat="1" x14ac:dyDescent="0.25">
      <c r="A79" s="61"/>
      <c r="B79" s="82">
        <v>4</v>
      </c>
      <c r="C79" s="102">
        <v>44275</v>
      </c>
      <c r="D79" s="103">
        <v>0.25</v>
      </c>
      <c r="E79" s="102">
        <v>44275</v>
      </c>
      <c r="F79" s="103">
        <v>0.28611111111111115</v>
      </c>
      <c r="G79" s="104">
        <v>52</v>
      </c>
      <c r="H79" s="104" t="s">
        <v>14</v>
      </c>
      <c r="I79" s="104" t="s">
        <v>36</v>
      </c>
      <c r="J79" s="104" t="s">
        <v>28</v>
      </c>
      <c r="K79" s="105">
        <v>582.38</v>
      </c>
      <c r="L79" s="42">
        <f t="shared" si="6"/>
        <v>21.030388888888886</v>
      </c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61"/>
      <c r="BA79" s="61"/>
      <c r="BB79" s="61"/>
      <c r="BC79" s="61"/>
    </row>
    <row r="80" spans="1:62" x14ac:dyDescent="0.25">
      <c r="B80" s="82">
        <v>5</v>
      </c>
      <c r="C80" s="97">
        <v>44277</v>
      </c>
      <c r="D80" s="38">
        <v>0.38750000000000001</v>
      </c>
      <c r="E80" s="97">
        <v>44277</v>
      </c>
      <c r="F80" s="38">
        <v>0.40347222222222223</v>
      </c>
      <c r="G80" s="49">
        <v>23</v>
      </c>
      <c r="H80" s="49" t="s">
        <v>14</v>
      </c>
      <c r="I80" s="49" t="s">
        <v>36</v>
      </c>
      <c r="J80" s="49" t="s">
        <v>40</v>
      </c>
      <c r="K80" s="107">
        <v>426.91699999999997</v>
      </c>
      <c r="L80" s="42">
        <f t="shared" si="6"/>
        <v>6.8188131944444432</v>
      </c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</row>
    <row r="81" spans="2:28" ht="15.75" thickBot="1" x14ac:dyDescent="0.3">
      <c r="B81" s="82">
        <v>6</v>
      </c>
      <c r="C81" s="97">
        <v>44279</v>
      </c>
      <c r="D81" s="38">
        <v>4.4444444444444446E-2</v>
      </c>
      <c r="E81" s="97">
        <v>44279</v>
      </c>
      <c r="F81" s="38">
        <v>6.805555555555555E-2</v>
      </c>
      <c r="G81" s="49">
        <v>34</v>
      </c>
      <c r="H81" s="49" t="s">
        <v>14</v>
      </c>
      <c r="I81" s="49" t="s">
        <v>15</v>
      </c>
      <c r="J81" s="108" t="s">
        <v>17</v>
      </c>
      <c r="K81" s="98">
        <v>8.33</v>
      </c>
      <c r="L81" s="109">
        <f t="shared" si="6"/>
        <v>0.19668055555555555</v>
      </c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</row>
    <row r="82" spans="2:28" x14ac:dyDescent="0.25">
      <c r="B82" s="324" t="s">
        <v>21</v>
      </c>
      <c r="C82" s="325"/>
      <c r="D82" s="325"/>
      <c r="E82" s="325"/>
      <c r="F82" s="326"/>
      <c r="G82" s="56">
        <f>SUM(G76:G81)</f>
        <v>452</v>
      </c>
      <c r="H82" s="327" t="s">
        <v>22</v>
      </c>
      <c r="I82" s="327"/>
      <c r="J82" s="327"/>
      <c r="K82" s="327"/>
      <c r="L82" s="57">
        <f>SUM(L76:L81)</f>
        <v>148.17909097222221</v>
      </c>
    </row>
    <row r="83" spans="2:28" ht="15.75" thickBot="1" x14ac:dyDescent="0.3">
      <c r="B83" s="328" t="s">
        <v>23</v>
      </c>
      <c r="C83" s="329"/>
      <c r="D83" s="329"/>
      <c r="E83" s="329"/>
      <c r="F83" s="330"/>
      <c r="G83" s="58">
        <f>G82+G65</f>
        <v>507494</v>
      </c>
      <c r="H83" s="313" t="s">
        <v>24</v>
      </c>
      <c r="I83" s="314"/>
      <c r="J83" s="314"/>
      <c r="K83" s="314"/>
      <c r="L83" s="96">
        <f>L82+L65</f>
        <v>1382.6658705555556</v>
      </c>
    </row>
    <row r="86" spans="2:28" ht="15.75" thickBot="1" x14ac:dyDescent="0.3">
      <c r="D86" s="21"/>
      <c r="F86" s="21"/>
      <c r="M86" s="26"/>
    </row>
    <row r="87" spans="2:28" ht="15" customHeight="1" x14ac:dyDescent="0.25">
      <c r="B87" s="284" t="s">
        <v>41</v>
      </c>
      <c r="C87" s="285"/>
      <c r="D87" s="285"/>
      <c r="E87" s="285"/>
      <c r="F87" s="285"/>
      <c r="G87" s="285"/>
      <c r="H87" s="285"/>
      <c r="I87" s="285"/>
      <c r="J87" s="285"/>
      <c r="K87" s="285"/>
      <c r="L87" s="286"/>
      <c r="M87" s="26"/>
    </row>
    <row r="88" spans="2:28" ht="15.75" customHeight="1" thickBot="1" x14ac:dyDescent="0.3">
      <c r="B88" s="287"/>
      <c r="C88" s="288"/>
      <c r="D88" s="288"/>
      <c r="E88" s="288"/>
      <c r="F88" s="288"/>
      <c r="G88" s="288"/>
      <c r="H88" s="288"/>
      <c r="I88" s="288"/>
      <c r="J88" s="288"/>
      <c r="K88" s="288"/>
      <c r="L88" s="289"/>
      <c r="M88" s="26"/>
    </row>
    <row r="89" spans="2:28" ht="15.75" thickBot="1" x14ac:dyDescent="0.3">
      <c r="B89" s="22"/>
      <c r="C89" s="23"/>
      <c r="D89" s="24"/>
      <c r="E89" s="24"/>
      <c r="F89" s="24"/>
      <c r="G89" s="24"/>
      <c r="H89" s="24"/>
      <c r="I89" s="24"/>
      <c r="J89" s="24"/>
      <c r="K89" s="24"/>
      <c r="L89" s="24"/>
      <c r="M89" s="26"/>
    </row>
    <row r="90" spans="2:28" ht="15.75" thickBot="1" x14ac:dyDescent="0.3">
      <c r="B90" s="290" t="s">
        <v>1</v>
      </c>
      <c r="C90" s="291"/>
      <c r="D90" s="25"/>
      <c r="E90" s="26"/>
      <c r="F90" s="25"/>
      <c r="G90" s="26"/>
      <c r="H90" s="26"/>
      <c r="I90" s="26"/>
      <c r="J90" s="26"/>
      <c r="K90" s="26"/>
      <c r="L90" s="26"/>
      <c r="M90" s="26"/>
    </row>
    <row r="91" spans="2:28" ht="15.75" thickBot="1" x14ac:dyDescent="0.3">
      <c r="B91" s="292" t="s">
        <v>2</v>
      </c>
      <c r="C91" s="293"/>
      <c r="D91" s="27"/>
      <c r="E91" s="27"/>
      <c r="F91" s="27"/>
      <c r="G91" s="27"/>
      <c r="H91" s="27"/>
      <c r="I91" s="27"/>
      <c r="J91" s="27"/>
      <c r="K91" s="27"/>
      <c r="L91" s="28"/>
      <c r="M91" s="26"/>
    </row>
    <row r="92" spans="2:28" ht="21" customHeight="1" x14ac:dyDescent="0.25">
      <c r="B92" s="318"/>
      <c r="C92" s="296" t="s">
        <v>3</v>
      </c>
      <c r="D92" s="297"/>
      <c r="E92" s="296" t="s">
        <v>4</v>
      </c>
      <c r="F92" s="297"/>
      <c r="G92" s="320" t="s">
        <v>5</v>
      </c>
      <c r="H92" s="320" t="s">
        <v>6</v>
      </c>
      <c r="I92" s="320" t="s">
        <v>7</v>
      </c>
      <c r="J92" s="320" t="s">
        <v>8</v>
      </c>
      <c r="K92" s="320" t="s">
        <v>9</v>
      </c>
      <c r="L92" s="322" t="s">
        <v>10</v>
      </c>
      <c r="M92" s="26"/>
    </row>
    <row r="93" spans="2:28" ht="21" customHeight="1" thickBot="1" x14ac:dyDescent="0.3">
      <c r="B93" s="319"/>
      <c r="C93" s="71" t="s">
        <v>11</v>
      </c>
      <c r="D93" s="71" t="s">
        <v>12</v>
      </c>
      <c r="E93" s="71" t="s">
        <v>13</v>
      </c>
      <c r="F93" s="71" t="s">
        <v>12</v>
      </c>
      <c r="G93" s="321"/>
      <c r="H93" s="321"/>
      <c r="I93" s="321"/>
      <c r="J93" s="321"/>
      <c r="K93" s="321"/>
      <c r="L93" s="323"/>
      <c r="M93" s="26"/>
    </row>
    <row r="94" spans="2:28" x14ac:dyDescent="0.25">
      <c r="B94" s="250">
        <v>1</v>
      </c>
      <c r="C94" s="239">
        <v>44290</v>
      </c>
      <c r="D94" s="240">
        <v>0.21111111111111111</v>
      </c>
      <c r="E94" s="239">
        <v>44290</v>
      </c>
      <c r="F94" s="240">
        <v>0.28055555555555556</v>
      </c>
      <c r="G94" s="241">
        <v>100</v>
      </c>
      <c r="H94" s="241" t="s">
        <v>14</v>
      </c>
      <c r="I94" s="241" t="s">
        <v>42</v>
      </c>
      <c r="J94" s="241" t="s">
        <v>43</v>
      </c>
      <c r="K94" s="251">
        <v>0.14000000000000001</v>
      </c>
      <c r="L94" s="31">
        <f t="shared" ref="L94:L102" si="7">G94/1440*K94</f>
        <v>9.7222222222222241E-3</v>
      </c>
      <c r="M94" s="26"/>
    </row>
    <row r="95" spans="2:28" x14ac:dyDescent="0.25">
      <c r="B95" s="252">
        <v>2</v>
      </c>
      <c r="C95" s="97">
        <v>44290</v>
      </c>
      <c r="D95" s="38">
        <v>0.36805555555555558</v>
      </c>
      <c r="E95" s="97">
        <v>44290</v>
      </c>
      <c r="F95" s="38">
        <v>0.52986111111111112</v>
      </c>
      <c r="G95" s="49">
        <v>233</v>
      </c>
      <c r="H95" s="49" t="s">
        <v>14</v>
      </c>
      <c r="I95" s="49" t="s">
        <v>42</v>
      </c>
      <c r="J95" s="49" t="s">
        <v>43</v>
      </c>
      <c r="K95" s="52">
        <v>0.14000000000000001</v>
      </c>
      <c r="L95" s="37">
        <f t="shared" si="7"/>
        <v>2.2652777777777782E-2</v>
      </c>
      <c r="M95" s="26"/>
    </row>
    <row r="96" spans="2:28" ht="15.75" thickBot="1" x14ac:dyDescent="0.3">
      <c r="B96" s="252">
        <v>3</v>
      </c>
      <c r="C96" s="97">
        <v>44290</v>
      </c>
      <c r="D96" s="38">
        <v>0.36805555555555558</v>
      </c>
      <c r="E96" s="97">
        <v>44290</v>
      </c>
      <c r="F96" s="38">
        <v>0.38055555555555554</v>
      </c>
      <c r="G96" s="49">
        <v>18</v>
      </c>
      <c r="H96" s="49" t="s">
        <v>14</v>
      </c>
      <c r="I96" s="49" t="s">
        <v>42</v>
      </c>
      <c r="J96" s="49" t="s">
        <v>17</v>
      </c>
      <c r="K96" s="52">
        <v>6.29</v>
      </c>
      <c r="L96" s="37">
        <f t="shared" si="7"/>
        <v>7.8625E-2</v>
      </c>
      <c r="M96" s="26"/>
    </row>
    <row r="97" spans="1:63" s="110" customFormat="1" x14ac:dyDescent="0.25">
      <c r="A97" s="61"/>
      <c r="B97" s="250">
        <v>4</v>
      </c>
      <c r="C97" s="97">
        <v>44290</v>
      </c>
      <c r="D97" s="38">
        <v>0.43124999999999997</v>
      </c>
      <c r="E97" s="97">
        <v>44290</v>
      </c>
      <c r="F97" s="38">
        <v>0.43611111111111112</v>
      </c>
      <c r="G97" s="49">
        <v>7</v>
      </c>
      <c r="H97" s="49" t="s">
        <v>14</v>
      </c>
      <c r="I97" s="49" t="s">
        <v>42</v>
      </c>
      <c r="J97" s="49" t="s">
        <v>17</v>
      </c>
      <c r="K97" s="52">
        <v>6.29</v>
      </c>
      <c r="L97" s="42">
        <f t="shared" si="7"/>
        <v>3.0576388888888889E-2</v>
      </c>
      <c r="M97" s="26"/>
      <c r="N97" s="20"/>
      <c r="O97" s="20"/>
      <c r="P97" s="20"/>
      <c r="Q97" s="20"/>
      <c r="R97" s="20"/>
      <c r="S97" s="20"/>
      <c r="T97" s="20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  <c r="BB97" s="61"/>
      <c r="BC97" s="61"/>
      <c r="BD97" s="61"/>
      <c r="BE97" s="61"/>
      <c r="BF97" s="61"/>
      <c r="BG97" s="61"/>
      <c r="BH97" s="61"/>
      <c r="BI97" s="61"/>
      <c r="BJ97" s="61"/>
      <c r="BK97" s="61"/>
    </row>
    <row r="98" spans="1:63" s="111" customFormat="1" x14ac:dyDescent="0.25">
      <c r="A98" s="61"/>
      <c r="B98" s="252">
        <v>5</v>
      </c>
      <c r="C98" s="97">
        <v>44290</v>
      </c>
      <c r="D98" s="38">
        <v>0.43124999999999997</v>
      </c>
      <c r="E98" s="97">
        <v>44290</v>
      </c>
      <c r="F98" s="38">
        <v>0.43611111111111112</v>
      </c>
      <c r="G98" s="49">
        <v>7</v>
      </c>
      <c r="H98" s="49" t="s">
        <v>14</v>
      </c>
      <c r="I98" s="49" t="s">
        <v>42</v>
      </c>
      <c r="J98" s="49" t="s">
        <v>44</v>
      </c>
      <c r="K98" s="52">
        <v>13.54</v>
      </c>
      <c r="L98" s="42">
        <f t="shared" si="7"/>
        <v>6.5819444444444444E-2</v>
      </c>
      <c r="M98" s="26"/>
      <c r="N98" s="20"/>
      <c r="O98" s="20"/>
      <c r="P98" s="20"/>
      <c r="Q98" s="20"/>
      <c r="R98" s="20"/>
      <c r="S98" s="20"/>
      <c r="T98" s="20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</row>
    <row r="99" spans="1:63" ht="15.75" thickBot="1" x14ac:dyDescent="0.3">
      <c r="A99" s="112"/>
      <c r="B99" s="252">
        <v>6</v>
      </c>
      <c r="C99" s="75">
        <v>44302</v>
      </c>
      <c r="D99" s="76">
        <v>0.375</v>
      </c>
      <c r="E99" s="75">
        <v>44302</v>
      </c>
      <c r="F99" s="76">
        <v>0.39861111111111108</v>
      </c>
      <c r="G99" s="99">
        <v>34</v>
      </c>
      <c r="H99" s="99" t="s">
        <v>35</v>
      </c>
      <c r="I99" s="99" t="s">
        <v>36</v>
      </c>
      <c r="J99" s="99" t="s">
        <v>45</v>
      </c>
      <c r="K99" s="168">
        <v>207.69</v>
      </c>
      <c r="L99" s="101">
        <f t="shared" si="7"/>
        <v>4.9037916666666668</v>
      </c>
      <c r="M99" s="26"/>
    </row>
    <row r="100" spans="1:63" x14ac:dyDescent="0.25">
      <c r="B100" s="250">
        <v>7</v>
      </c>
      <c r="C100" s="75">
        <v>44303</v>
      </c>
      <c r="D100" s="76">
        <v>0.41180555555555554</v>
      </c>
      <c r="E100" s="75">
        <v>44315</v>
      </c>
      <c r="F100" s="76">
        <v>0.58819444444444446</v>
      </c>
      <c r="G100" s="99">
        <v>17534</v>
      </c>
      <c r="H100" s="99" t="s">
        <v>35</v>
      </c>
      <c r="I100" s="99" t="s">
        <v>36</v>
      </c>
      <c r="J100" s="99" t="s">
        <v>46</v>
      </c>
      <c r="K100" s="168">
        <v>288.18</v>
      </c>
      <c r="L100" s="101">
        <f t="shared" si="7"/>
        <v>3508.9917500000001</v>
      </c>
      <c r="M100" s="26"/>
    </row>
    <row r="101" spans="1:63" x14ac:dyDescent="0.25">
      <c r="B101" s="252">
        <v>8</v>
      </c>
      <c r="C101" s="75">
        <v>44313</v>
      </c>
      <c r="D101" s="76">
        <v>0.4770833333333333</v>
      </c>
      <c r="E101" s="75">
        <v>44313</v>
      </c>
      <c r="F101" s="76">
        <v>0.5</v>
      </c>
      <c r="G101" s="99">
        <v>33</v>
      </c>
      <c r="H101" s="99" t="s">
        <v>35</v>
      </c>
      <c r="I101" s="99" t="s">
        <v>36</v>
      </c>
      <c r="J101" s="99" t="s">
        <v>45</v>
      </c>
      <c r="K101" s="168">
        <v>203.78</v>
      </c>
      <c r="L101" s="101">
        <f t="shared" si="7"/>
        <v>4.6699583333333328</v>
      </c>
      <c r="M101" s="26"/>
    </row>
    <row r="102" spans="1:63" ht="15.75" thickBot="1" x14ac:dyDescent="0.3">
      <c r="B102" s="252">
        <v>9</v>
      </c>
      <c r="C102" s="244">
        <v>44313</v>
      </c>
      <c r="D102" s="253">
        <v>0.5</v>
      </c>
      <c r="E102" s="244">
        <v>44313</v>
      </c>
      <c r="F102" s="253">
        <v>0.50763888888888886</v>
      </c>
      <c r="G102" s="247">
        <v>11</v>
      </c>
      <c r="H102" s="247" t="s">
        <v>14</v>
      </c>
      <c r="I102" s="247" t="s">
        <v>36</v>
      </c>
      <c r="J102" s="247" t="s">
        <v>45</v>
      </c>
      <c r="K102" s="254">
        <v>203.78</v>
      </c>
      <c r="L102" s="230">
        <f t="shared" si="7"/>
        <v>1.5566527777777777</v>
      </c>
      <c r="M102" s="26"/>
    </row>
    <row r="103" spans="1:63" x14ac:dyDescent="0.25">
      <c r="B103" s="306" t="s">
        <v>21</v>
      </c>
      <c r="C103" s="307"/>
      <c r="D103" s="307"/>
      <c r="E103" s="307"/>
      <c r="F103" s="308"/>
      <c r="G103" s="127">
        <f>SUM(G94:G102)</f>
        <v>17977</v>
      </c>
      <c r="H103" s="309" t="s">
        <v>22</v>
      </c>
      <c r="I103" s="309"/>
      <c r="J103" s="309"/>
      <c r="K103" s="309"/>
      <c r="L103" s="128">
        <f>SUM(L94:L102)</f>
        <v>3520.3295486111115</v>
      </c>
      <c r="M103" s="26"/>
    </row>
    <row r="104" spans="1:63" ht="15.75" thickBot="1" x14ac:dyDescent="0.3">
      <c r="B104" s="310" t="s">
        <v>23</v>
      </c>
      <c r="C104" s="311"/>
      <c r="D104" s="311"/>
      <c r="E104" s="311"/>
      <c r="F104" s="312"/>
      <c r="G104" s="58">
        <f>G103+G83</f>
        <v>525471</v>
      </c>
      <c r="H104" s="313" t="s">
        <v>24</v>
      </c>
      <c r="I104" s="314"/>
      <c r="J104" s="314"/>
      <c r="K104" s="314"/>
      <c r="L104" s="96">
        <f>L103+L83</f>
        <v>4902.9954191666675</v>
      </c>
      <c r="M104" s="26"/>
    </row>
    <row r="107" spans="1:63" ht="15.75" thickBot="1" x14ac:dyDescent="0.3"/>
    <row r="108" spans="1:63" x14ac:dyDescent="0.25">
      <c r="B108" s="284" t="s">
        <v>74</v>
      </c>
      <c r="C108" s="285"/>
      <c r="D108" s="285"/>
      <c r="E108" s="285"/>
      <c r="F108" s="285"/>
      <c r="G108" s="285"/>
      <c r="H108" s="285"/>
      <c r="I108" s="285"/>
      <c r="J108" s="285"/>
      <c r="K108" s="285"/>
      <c r="L108" s="286"/>
    </row>
    <row r="109" spans="1:63" ht="15.75" thickBot="1" x14ac:dyDescent="0.3">
      <c r="B109" s="287"/>
      <c r="C109" s="288"/>
      <c r="D109" s="288"/>
      <c r="E109" s="288"/>
      <c r="F109" s="288"/>
      <c r="G109" s="288"/>
      <c r="H109" s="288"/>
      <c r="I109" s="288"/>
      <c r="J109" s="288"/>
      <c r="K109" s="288"/>
      <c r="L109" s="289"/>
    </row>
    <row r="110" spans="1:63" ht="15.75" thickBot="1" x14ac:dyDescent="0.3">
      <c r="B110" s="22"/>
      <c r="C110" s="23"/>
      <c r="D110" s="24"/>
      <c r="E110" s="24"/>
      <c r="F110" s="24"/>
      <c r="G110" s="24"/>
      <c r="H110" s="24"/>
      <c r="I110" s="24"/>
      <c r="J110" s="24"/>
      <c r="K110" s="24"/>
      <c r="L110" s="24"/>
    </row>
    <row r="111" spans="1:63" ht="15.75" thickBot="1" x14ac:dyDescent="0.3">
      <c r="B111" s="290" t="s">
        <v>1</v>
      </c>
      <c r="C111" s="291"/>
      <c r="D111" s="25"/>
      <c r="E111" s="26"/>
      <c r="F111" s="25"/>
      <c r="G111" s="26"/>
      <c r="H111" s="26"/>
      <c r="I111" s="26"/>
      <c r="J111" s="26"/>
      <c r="K111" s="26"/>
      <c r="L111" s="26"/>
    </row>
    <row r="112" spans="1:63" ht="15.75" thickBot="1" x14ac:dyDescent="0.3">
      <c r="B112" s="292" t="s">
        <v>2</v>
      </c>
      <c r="C112" s="293"/>
      <c r="D112" s="27"/>
      <c r="E112" s="27"/>
      <c r="F112" s="27"/>
      <c r="G112" s="27"/>
      <c r="H112" s="27"/>
      <c r="I112" s="27"/>
      <c r="J112" s="27"/>
      <c r="K112" s="27"/>
      <c r="L112" s="28"/>
    </row>
    <row r="113" spans="1:12" x14ac:dyDescent="0.25">
      <c r="B113" s="318"/>
      <c r="C113" s="296" t="s">
        <v>3</v>
      </c>
      <c r="D113" s="297"/>
      <c r="E113" s="296" t="s">
        <v>4</v>
      </c>
      <c r="F113" s="297"/>
      <c r="G113" s="320" t="s">
        <v>5</v>
      </c>
      <c r="H113" s="320" t="s">
        <v>6</v>
      </c>
      <c r="I113" s="320" t="s">
        <v>7</v>
      </c>
      <c r="J113" s="320" t="s">
        <v>8</v>
      </c>
      <c r="K113" s="320" t="s">
        <v>9</v>
      </c>
      <c r="L113" s="322" t="s">
        <v>10</v>
      </c>
    </row>
    <row r="114" spans="1:12" ht="21" customHeight="1" thickBot="1" x14ac:dyDescent="0.3">
      <c r="B114" s="319"/>
      <c r="C114" s="71" t="s">
        <v>11</v>
      </c>
      <c r="D114" s="71" t="s">
        <v>12</v>
      </c>
      <c r="E114" s="71" t="s">
        <v>13</v>
      </c>
      <c r="F114" s="71" t="s">
        <v>12</v>
      </c>
      <c r="G114" s="321"/>
      <c r="H114" s="321"/>
      <c r="I114" s="321"/>
      <c r="J114" s="321"/>
      <c r="K114" s="321"/>
      <c r="L114" s="323"/>
    </row>
    <row r="115" spans="1:12" x14ac:dyDescent="0.25">
      <c r="A115" s="61"/>
      <c r="B115" s="117">
        <v>1</v>
      </c>
      <c r="C115" s="239">
        <v>44320</v>
      </c>
      <c r="D115" s="240">
        <v>0.18541666666666667</v>
      </c>
      <c r="E115" s="239">
        <v>44320</v>
      </c>
      <c r="F115" s="240">
        <v>0.19444444444444445</v>
      </c>
      <c r="G115" s="241">
        <v>13</v>
      </c>
      <c r="H115" s="241" t="s">
        <v>14</v>
      </c>
      <c r="I115" s="241" t="s">
        <v>15</v>
      </c>
      <c r="J115" s="30" t="s">
        <v>77</v>
      </c>
      <c r="K115" s="242">
        <v>18.189</v>
      </c>
      <c r="L115" s="243">
        <f t="shared" ref="L115:L128" si="8">G115/1440*K115</f>
        <v>0.16420625</v>
      </c>
    </row>
    <row r="116" spans="1:12" x14ac:dyDescent="0.25">
      <c r="B116" s="74">
        <v>2</v>
      </c>
      <c r="C116" s="97">
        <v>44321</v>
      </c>
      <c r="D116" s="38">
        <v>0.89374999999999993</v>
      </c>
      <c r="E116" s="97">
        <v>44321</v>
      </c>
      <c r="F116" s="38">
        <v>0.98333333333333339</v>
      </c>
      <c r="G116" s="49">
        <v>129</v>
      </c>
      <c r="H116" s="49" t="s">
        <v>14</v>
      </c>
      <c r="I116" s="49" t="s">
        <v>15</v>
      </c>
      <c r="J116" s="108" t="s">
        <v>78</v>
      </c>
      <c r="K116" s="118">
        <v>163.614</v>
      </c>
      <c r="L116" s="42">
        <f t="shared" si="8"/>
        <v>14.657087500000001</v>
      </c>
    </row>
    <row r="117" spans="1:12" ht="15.75" thickBot="1" x14ac:dyDescent="0.3">
      <c r="B117" s="74">
        <v>3</v>
      </c>
      <c r="C117" s="97">
        <v>44321</v>
      </c>
      <c r="D117" s="38">
        <v>0.98958333333333337</v>
      </c>
      <c r="E117" s="97">
        <v>44322</v>
      </c>
      <c r="F117" s="38">
        <v>0.57916666666666672</v>
      </c>
      <c r="G117" s="49">
        <v>849</v>
      </c>
      <c r="H117" s="49" t="s">
        <v>14</v>
      </c>
      <c r="I117" s="49" t="s">
        <v>15</v>
      </c>
      <c r="J117" s="108" t="s">
        <v>78</v>
      </c>
      <c r="K117" s="118">
        <v>163.614</v>
      </c>
      <c r="L117" s="42">
        <f t="shared" si="8"/>
        <v>96.464087500000005</v>
      </c>
    </row>
    <row r="118" spans="1:12" x14ac:dyDescent="0.25">
      <c r="B118" s="117">
        <v>4</v>
      </c>
      <c r="C118" s="75">
        <v>44324</v>
      </c>
      <c r="D118" s="76">
        <v>8.7500000000000008E-2</v>
      </c>
      <c r="E118" s="75">
        <v>44324</v>
      </c>
      <c r="F118" s="76">
        <v>0.14375000000000002</v>
      </c>
      <c r="G118" s="99">
        <v>81</v>
      </c>
      <c r="H118" s="99" t="s">
        <v>35</v>
      </c>
      <c r="I118" s="99" t="s">
        <v>36</v>
      </c>
      <c r="J118" s="99" t="s">
        <v>82</v>
      </c>
      <c r="K118" s="119">
        <v>94.02</v>
      </c>
      <c r="L118" s="101">
        <f t="shared" si="8"/>
        <v>5.2886249999999997</v>
      </c>
    </row>
    <row r="119" spans="1:12" x14ac:dyDescent="0.25">
      <c r="B119" s="74">
        <v>5</v>
      </c>
      <c r="C119" s="75">
        <v>44330</v>
      </c>
      <c r="D119" s="76">
        <v>4.5138888888888888E-2</v>
      </c>
      <c r="E119" s="75">
        <v>44330</v>
      </c>
      <c r="F119" s="76">
        <v>0.25</v>
      </c>
      <c r="G119" s="99">
        <v>295</v>
      </c>
      <c r="H119" s="99" t="s">
        <v>35</v>
      </c>
      <c r="I119" s="99" t="s">
        <v>36</v>
      </c>
      <c r="J119" s="99" t="s">
        <v>28</v>
      </c>
      <c r="K119" s="119">
        <v>469.12</v>
      </c>
      <c r="L119" s="101">
        <f t="shared" si="8"/>
        <v>96.104444444444439</v>
      </c>
    </row>
    <row r="120" spans="1:12" ht="15.75" thickBot="1" x14ac:dyDescent="0.3">
      <c r="B120" s="74">
        <v>6</v>
      </c>
      <c r="C120" s="121">
        <v>44330</v>
      </c>
      <c r="D120" s="122">
        <v>0.25</v>
      </c>
      <c r="E120" s="121">
        <v>44330</v>
      </c>
      <c r="F120" s="122">
        <v>0.28472222222222221</v>
      </c>
      <c r="G120" s="123">
        <v>50</v>
      </c>
      <c r="H120" s="123" t="s">
        <v>14</v>
      </c>
      <c r="I120" s="123" t="s">
        <v>36</v>
      </c>
      <c r="J120" s="123" t="s">
        <v>28</v>
      </c>
      <c r="K120" s="124">
        <v>469.12</v>
      </c>
      <c r="L120" s="42">
        <f t="shared" si="8"/>
        <v>16.288888888888891</v>
      </c>
    </row>
    <row r="121" spans="1:12" x14ac:dyDescent="0.25">
      <c r="B121" s="117">
        <v>7</v>
      </c>
      <c r="C121" s="75">
        <v>44335</v>
      </c>
      <c r="D121" s="76">
        <v>6.5277777777777782E-2</v>
      </c>
      <c r="E121" s="75">
        <v>44335</v>
      </c>
      <c r="F121" s="76">
        <v>0.1423611111111111</v>
      </c>
      <c r="G121" s="99">
        <v>111</v>
      </c>
      <c r="H121" s="99" t="s">
        <v>35</v>
      </c>
      <c r="I121" s="99" t="s">
        <v>36</v>
      </c>
      <c r="J121" s="99" t="s">
        <v>82</v>
      </c>
      <c r="K121" s="119">
        <v>0.91</v>
      </c>
      <c r="L121" s="101">
        <f t="shared" si="8"/>
        <v>7.0145833333333338E-2</v>
      </c>
    </row>
    <row r="122" spans="1:12" x14ac:dyDescent="0.25">
      <c r="B122" s="74">
        <v>8</v>
      </c>
      <c r="C122" s="75">
        <v>44335</v>
      </c>
      <c r="D122" s="76">
        <v>0.35069444444444442</v>
      </c>
      <c r="E122" s="75">
        <v>44335</v>
      </c>
      <c r="F122" s="76">
        <v>0.64027777777777783</v>
      </c>
      <c r="G122" s="99">
        <v>417</v>
      </c>
      <c r="H122" s="99" t="s">
        <v>35</v>
      </c>
      <c r="I122" s="99" t="s">
        <v>36</v>
      </c>
      <c r="J122" s="99" t="s">
        <v>45</v>
      </c>
      <c r="K122" s="119">
        <v>166.83</v>
      </c>
      <c r="L122" s="101">
        <f t="shared" si="8"/>
        <v>48.31118750000001</v>
      </c>
    </row>
    <row r="123" spans="1:12" ht="15.75" thickBot="1" x14ac:dyDescent="0.3">
      <c r="B123" s="74">
        <v>9</v>
      </c>
      <c r="C123" s="75">
        <v>44336</v>
      </c>
      <c r="D123" s="76">
        <v>0.3354166666666667</v>
      </c>
      <c r="E123" s="75">
        <v>44336</v>
      </c>
      <c r="F123" s="76">
        <v>0.60972222222222217</v>
      </c>
      <c r="G123" s="99">
        <v>395</v>
      </c>
      <c r="H123" s="99" t="s">
        <v>35</v>
      </c>
      <c r="I123" s="99" t="s">
        <v>36</v>
      </c>
      <c r="J123" s="99" t="s">
        <v>45</v>
      </c>
      <c r="K123" s="119">
        <v>166.83</v>
      </c>
      <c r="L123" s="101">
        <f t="shared" si="8"/>
        <v>45.762395833333343</v>
      </c>
    </row>
    <row r="124" spans="1:12" x14ac:dyDescent="0.25">
      <c r="B124" s="117">
        <v>10</v>
      </c>
      <c r="C124" s="75">
        <v>44340</v>
      </c>
      <c r="D124" s="76">
        <v>8.5416666666666655E-2</v>
      </c>
      <c r="E124" s="75">
        <v>44340</v>
      </c>
      <c r="F124" s="76">
        <v>0.18263888888888891</v>
      </c>
      <c r="G124" s="99">
        <v>140</v>
      </c>
      <c r="H124" s="99" t="s">
        <v>35</v>
      </c>
      <c r="I124" s="99" t="s">
        <v>36</v>
      </c>
      <c r="J124" s="99" t="s">
        <v>82</v>
      </c>
      <c r="K124" s="119">
        <v>3.97</v>
      </c>
      <c r="L124" s="101">
        <f t="shared" si="8"/>
        <v>0.38597222222222227</v>
      </c>
    </row>
    <row r="125" spans="1:12" x14ac:dyDescent="0.25">
      <c r="B125" s="74">
        <v>11</v>
      </c>
      <c r="C125" s="97">
        <v>44340</v>
      </c>
      <c r="D125" s="38">
        <v>0.3666666666666667</v>
      </c>
      <c r="E125" s="97">
        <v>44340</v>
      </c>
      <c r="F125" s="38">
        <v>0.37291666666666662</v>
      </c>
      <c r="G125" s="49">
        <v>9</v>
      </c>
      <c r="H125" s="49" t="s">
        <v>14</v>
      </c>
      <c r="I125" s="49" t="s">
        <v>36</v>
      </c>
      <c r="J125" s="108" t="s">
        <v>79</v>
      </c>
      <c r="K125" s="118">
        <v>408.959</v>
      </c>
      <c r="L125" s="42">
        <f t="shared" si="8"/>
        <v>2.5559937500000003</v>
      </c>
    </row>
    <row r="126" spans="1:12" ht="15.75" thickBot="1" x14ac:dyDescent="0.3">
      <c r="A126" s="61"/>
      <c r="B126" s="74">
        <v>12</v>
      </c>
      <c r="C126" s="97">
        <v>44340</v>
      </c>
      <c r="D126" s="38">
        <v>0.3666666666666667</v>
      </c>
      <c r="E126" s="97">
        <v>44340</v>
      </c>
      <c r="F126" s="38">
        <v>0.39166666666666666</v>
      </c>
      <c r="G126" s="49">
        <v>36</v>
      </c>
      <c r="H126" s="49" t="s">
        <v>14</v>
      </c>
      <c r="I126" s="49" t="s">
        <v>36</v>
      </c>
      <c r="J126" s="108" t="s">
        <v>80</v>
      </c>
      <c r="K126" s="118">
        <v>284.40100000000001</v>
      </c>
      <c r="L126" s="42">
        <f t="shared" si="8"/>
        <v>7.1100250000000003</v>
      </c>
    </row>
    <row r="127" spans="1:12" x14ac:dyDescent="0.25">
      <c r="A127" s="61"/>
      <c r="B127" s="117">
        <v>13</v>
      </c>
      <c r="C127" s="75">
        <v>44341</v>
      </c>
      <c r="D127" s="76">
        <v>0.38055555555555554</v>
      </c>
      <c r="E127" s="75">
        <v>44341</v>
      </c>
      <c r="F127" s="76">
        <v>0.50347222222222221</v>
      </c>
      <c r="G127" s="99">
        <v>177</v>
      </c>
      <c r="H127" s="99" t="s">
        <v>35</v>
      </c>
      <c r="I127" s="99" t="s">
        <v>36</v>
      </c>
      <c r="J127" s="99" t="s">
        <v>16</v>
      </c>
      <c r="K127" s="119">
        <v>17.72</v>
      </c>
      <c r="L127" s="101">
        <f t="shared" si="8"/>
        <v>2.1780833333333329</v>
      </c>
    </row>
    <row r="128" spans="1:12" x14ac:dyDescent="0.25">
      <c r="A128" s="61"/>
      <c r="B128" s="74">
        <v>14</v>
      </c>
      <c r="C128" s="97">
        <v>44342</v>
      </c>
      <c r="D128" s="38">
        <v>0.32569444444444445</v>
      </c>
      <c r="E128" s="97">
        <v>44342</v>
      </c>
      <c r="F128" s="38">
        <v>0.3347222222222222</v>
      </c>
      <c r="G128" s="49">
        <v>13</v>
      </c>
      <c r="H128" s="49" t="s">
        <v>14</v>
      </c>
      <c r="I128" s="49" t="s">
        <v>15</v>
      </c>
      <c r="J128" s="108" t="s">
        <v>81</v>
      </c>
      <c r="K128" s="118">
        <v>203.39699999999999</v>
      </c>
      <c r="L128" s="42">
        <f t="shared" si="8"/>
        <v>1.8362229166666664</v>
      </c>
    </row>
    <row r="129" spans="1:12" ht="15.75" thickBot="1" x14ac:dyDescent="0.3">
      <c r="A129" s="61"/>
      <c r="B129" s="74">
        <v>15</v>
      </c>
      <c r="C129" s="75">
        <v>44347</v>
      </c>
      <c r="D129" s="76">
        <v>0.36388888888888887</v>
      </c>
      <c r="E129" s="75">
        <v>44347</v>
      </c>
      <c r="F129" s="76">
        <v>0.79166666666666663</v>
      </c>
      <c r="G129" s="99">
        <v>616</v>
      </c>
      <c r="H129" s="99" t="s">
        <v>35</v>
      </c>
      <c r="I129" s="99" t="s">
        <v>36</v>
      </c>
      <c r="J129" s="99" t="s">
        <v>76</v>
      </c>
      <c r="K129" s="119">
        <v>204.76</v>
      </c>
      <c r="L129" s="101">
        <f>G129/1440*K129</f>
        <v>87.591777777777764</v>
      </c>
    </row>
    <row r="130" spans="1:12" ht="15.75" thickBot="1" x14ac:dyDescent="0.3">
      <c r="A130" s="61"/>
      <c r="B130" s="117">
        <v>16</v>
      </c>
      <c r="C130" s="244">
        <v>44347</v>
      </c>
      <c r="D130" s="245">
        <v>0.79166666666666663</v>
      </c>
      <c r="E130" s="244">
        <v>44347</v>
      </c>
      <c r="F130" s="245">
        <v>0.81388888888888899</v>
      </c>
      <c r="G130" s="246">
        <v>32</v>
      </c>
      <c r="H130" s="246" t="s">
        <v>14</v>
      </c>
      <c r="I130" s="246" t="s">
        <v>36</v>
      </c>
      <c r="J130" s="247" t="s">
        <v>76</v>
      </c>
      <c r="K130" s="248">
        <v>204.76</v>
      </c>
      <c r="L130" s="249">
        <f>G130/1440*K130</f>
        <v>4.5502222222222226</v>
      </c>
    </row>
    <row r="131" spans="1:12" x14ac:dyDescent="0.25">
      <c r="B131" s="306" t="s">
        <v>21</v>
      </c>
      <c r="C131" s="307"/>
      <c r="D131" s="307"/>
      <c r="E131" s="307"/>
      <c r="F131" s="308"/>
      <c r="G131" s="127">
        <f>SUM(G115:G130)</f>
        <v>3363</v>
      </c>
      <c r="H131" s="309" t="s">
        <v>22</v>
      </c>
      <c r="I131" s="309"/>
      <c r="J131" s="309"/>
      <c r="K131" s="309"/>
      <c r="L131" s="128">
        <f>SUM(L115:L130)</f>
        <v>429.31936597222222</v>
      </c>
    </row>
    <row r="132" spans="1:12" ht="15.75" thickBot="1" x14ac:dyDescent="0.3">
      <c r="B132" s="310" t="s">
        <v>23</v>
      </c>
      <c r="C132" s="311"/>
      <c r="D132" s="311"/>
      <c r="E132" s="311"/>
      <c r="F132" s="312"/>
      <c r="G132" s="58">
        <f>G131+G104</f>
        <v>528834</v>
      </c>
      <c r="H132" s="313" t="s">
        <v>24</v>
      </c>
      <c r="I132" s="314"/>
      <c r="J132" s="314"/>
      <c r="K132" s="314"/>
      <c r="L132" s="96">
        <f>L131+L104</f>
        <v>5332.3147851388894</v>
      </c>
    </row>
    <row r="135" spans="1:12" ht="15.75" thickBot="1" x14ac:dyDescent="0.3">
      <c r="K135" s="129"/>
      <c r="L135" s="2"/>
    </row>
    <row r="136" spans="1:12" x14ac:dyDescent="0.25">
      <c r="B136" s="284" t="s">
        <v>73</v>
      </c>
      <c r="C136" s="285"/>
      <c r="D136" s="285"/>
      <c r="E136" s="285"/>
      <c r="F136" s="285"/>
      <c r="G136" s="285"/>
      <c r="H136" s="285"/>
      <c r="I136" s="285"/>
      <c r="J136" s="285"/>
      <c r="K136" s="285"/>
      <c r="L136" s="286"/>
    </row>
    <row r="137" spans="1:12" ht="15.75" thickBot="1" x14ac:dyDescent="0.3">
      <c r="B137" s="287"/>
      <c r="C137" s="288"/>
      <c r="D137" s="288"/>
      <c r="E137" s="288"/>
      <c r="F137" s="288"/>
      <c r="G137" s="288"/>
      <c r="H137" s="288"/>
      <c r="I137" s="288"/>
      <c r="J137" s="288"/>
      <c r="K137" s="288"/>
      <c r="L137" s="289"/>
    </row>
    <row r="138" spans="1:12" ht="15.75" thickBot="1" x14ac:dyDescent="0.3">
      <c r="B138" s="22"/>
      <c r="C138" s="23"/>
      <c r="D138" s="24"/>
      <c r="E138" s="24"/>
      <c r="F138" s="24"/>
      <c r="G138" s="24"/>
      <c r="H138" s="24"/>
      <c r="I138" s="24"/>
      <c r="J138" s="24"/>
      <c r="K138" s="24"/>
      <c r="L138" s="24"/>
    </row>
    <row r="139" spans="1:12" ht="15.75" thickBot="1" x14ac:dyDescent="0.3">
      <c r="B139" s="290" t="s">
        <v>1</v>
      </c>
      <c r="C139" s="291"/>
      <c r="D139" s="25"/>
      <c r="E139" s="26"/>
      <c r="F139" s="25"/>
      <c r="G139" s="26"/>
      <c r="H139" s="26"/>
      <c r="I139" s="26"/>
      <c r="J139" s="26"/>
      <c r="K139" s="26"/>
      <c r="L139" s="26"/>
    </row>
    <row r="140" spans="1:12" ht="15.75" thickBot="1" x14ac:dyDescent="0.3">
      <c r="B140" s="292" t="s">
        <v>2</v>
      </c>
      <c r="C140" s="293"/>
      <c r="D140" s="27"/>
      <c r="E140" s="27"/>
      <c r="F140" s="27"/>
      <c r="G140" s="27"/>
      <c r="H140" s="27"/>
      <c r="I140" s="27"/>
      <c r="J140" s="27"/>
      <c r="K140" s="27"/>
      <c r="L140" s="28"/>
    </row>
    <row r="141" spans="1:12" x14ac:dyDescent="0.25">
      <c r="B141" s="315"/>
      <c r="C141" s="317" t="s">
        <v>3</v>
      </c>
      <c r="D141" s="297"/>
      <c r="E141" s="298" t="s">
        <v>4</v>
      </c>
      <c r="F141" s="298"/>
      <c r="G141" s="299" t="s">
        <v>5</v>
      </c>
      <c r="H141" s="299" t="s">
        <v>6</v>
      </c>
      <c r="I141" s="299" t="s">
        <v>7</v>
      </c>
      <c r="J141" s="299" t="s">
        <v>8</v>
      </c>
      <c r="K141" s="299" t="s">
        <v>9</v>
      </c>
      <c r="L141" s="301" t="s">
        <v>10</v>
      </c>
    </row>
    <row r="142" spans="1:12" ht="24" customHeight="1" x14ac:dyDescent="0.25">
      <c r="B142" s="316"/>
      <c r="C142" s="130" t="s">
        <v>11</v>
      </c>
      <c r="D142" s="71" t="s">
        <v>12</v>
      </c>
      <c r="E142" s="131" t="s">
        <v>13</v>
      </c>
      <c r="F142" s="71" t="s">
        <v>12</v>
      </c>
      <c r="G142" s="300"/>
      <c r="H142" s="300"/>
      <c r="I142" s="300"/>
      <c r="J142" s="300"/>
      <c r="K142" s="300"/>
      <c r="L142" s="350"/>
    </row>
    <row r="143" spans="1:12" x14ac:dyDescent="0.25">
      <c r="B143" s="74">
        <v>1</v>
      </c>
      <c r="C143" s="132">
        <v>44348</v>
      </c>
      <c r="D143" s="76">
        <v>0.31458333333333333</v>
      </c>
      <c r="E143" s="75">
        <v>44348</v>
      </c>
      <c r="F143" s="76">
        <v>0.79166666666666663</v>
      </c>
      <c r="G143" s="78">
        <v>687</v>
      </c>
      <c r="H143" s="78" t="s">
        <v>35</v>
      </c>
      <c r="I143" s="78" t="s">
        <v>36</v>
      </c>
      <c r="J143" s="78" t="s">
        <v>76</v>
      </c>
      <c r="K143" s="78">
        <v>190.64</v>
      </c>
      <c r="L143" s="80">
        <f t="shared" ref="L143:L180" si="9">G143/1440*K143</f>
        <v>90.951166666666666</v>
      </c>
    </row>
    <row r="144" spans="1:12" x14ac:dyDescent="0.25">
      <c r="B144" s="74">
        <v>2</v>
      </c>
      <c r="C144" s="133">
        <v>44348</v>
      </c>
      <c r="D144" s="122">
        <v>0.79166666666666663</v>
      </c>
      <c r="E144" s="121">
        <v>44348</v>
      </c>
      <c r="F144" s="122">
        <v>0.81111111111111101</v>
      </c>
      <c r="G144" s="134">
        <v>28</v>
      </c>
      <c r="H144" s="134" t="s">
        <v>14</v>
      </c>
      <c r="I144" s="134" t="s">
        <v>36</v>
      </c>
      <c r="J144" s="134" t="s">
        <v>76</v>
      </c>
      <c r="K144" s="134">
        <v>190.64</v>
      </c>
      <c r="L144" s="85">
        <f t="shared" si="9"/>
        <v>3.7068888888888889</v>
      </c>
    </row>
    <row r="145" spans="2:13" x14ac:dyDescent="0.25">
      <c r="B145" s="82">
        <v>3</v>
      </c>
      <c r="C145" s="135">
        <v>44349</v>
      </c>
      <c r="D145" s="87">
        <v>8.9583333333333334E-2</v>
      </c>
      <c r="E145" s="86">
        <v>44349</v>
      </c>
      <c r="F145" s="87">
        <v>0.15208333333333332</v>
      </c>
      <c r="G145" s="136">
        <v>90</v>
      </c>
      <c r="H145" s="136" t="s">
        <v>35</v>
      </c>
      <c r="I145" s="78" t="s">
        <v>36</v>
      </c>
      <c r="J145" s="136" t="s">
        <v>82</v>
      </c>
      <c r="K145" s="136">
        <v>22.3</v>
      </c>
      <c r="L145" s="80">
        <f t="shared" si="9"/>
        <v>1.39375</v>
      </c>
    </row>
    <row r="146" spans="2:13" x14ac:dyDescent="0.25">
      <c r="B146" s="74">
        <v>4</v>
      </c>
      <c r="C146" s="137">
        <v>44349</v>
      </c>
      <c r="D146" s="39">
        <v>0.93888888888888899</v>
      </c>
      <c r="E146" s="43">
        <v>44350</v>
      </c>
      <c r="F146" s="39">
        <v>0.39583333333333331</v>
      </c>
      <c r="G146" s="40">
        <v>658</v>
      </c>
      <c r="H146" s="40" t="s">
        <v>14</v>
      </c>
      <c r="I146" s="138" t="s">
        <v>15</v>
      </c>
      <c r="J146" s="40" t="s">
        <v>85</v>
      </c>
      <c r="K146" s="41">
        <v>37.72</v>
      </c>
      <c r="L146" s="85">
        <f t="shared" si="9"/>
        <v>17.235944444444442</v>
      </c>
    </row>
    <row r="147" spans="2:13" x14ac:dyDescent="0.25">
      <c r="B147" s="74">
        <v>5</v>
      </c>
      <c r="C147" s="135">
        <v>44349</v>
      </c>
      <c r="D147" s="87">
        <v>0.30902777777777779</v>
      </c>
      <c r="E147" s="135">
        <v>44349</v>
      </c>
      <c r="F147" s="87">
        <v>0.79166666666666663</v>
      </c>
      <c r="G147" s="88">
        <v>695</v>
      </c>
      <c r="H147" s="88" t="s">
        <v>35</v>
      </c>
      <c r="I147" s="78" t="s">
        <v>36</v>
      </c>
      <c r="J147" s="78" t="s">
        <v>76</v>
      </c>
      <c r="K147" s="89">
        <v>190.64</v>
      </c>
      <c r="L147" s="80">
        <f t="shared" si="9"/>
        <v>92.010277777777773</v>
      </c>
    </row>
    <row r="148" spans="2:13" x14ac:dyDescent="0.25">
      <c r="B148" s="74">
        <v>6</v>
      </c>
      <c r="C148" s="139">
        <v>44349</v>
      </c>
      <c r="D148" s="126">
        <v>0.79166666666666663</v>
      </c>
      <c r="E148" s="113">
        <v>44349</v>
      </c>
      <c r="F148" s="114">
        <v>0.81736111111111109</v>
      </c>
      <c r="G148" s="115">
        <v>37</v>
      </c>
      <c r="H148" s="115" t="s">
        <v>14</v>
      </c>
      <c r="I148" s="134" t="s">
        <v>36</v>
      </c>
      <c r="J148" s="134" t="s">
        <v>76</v>
      </c>
      <c r="K148" s="116">
        <v>190.64</v>
      </c>
      <c r="L148" s="85">
        <f t="shared" si="9"/>
        <v>4.8983888888888885</v>
      </c>
    </row>
    <row r="149" spans="2:13" x14ac:dyDescent="0.25">
      <c r="B149" s="82">
        <v>7</v>
      </c>
      <c r="C149" s="135">
        <v>44350</v>
      </c>
      <c r="D149" s="87">
        <v>0.30694444444444441</v>
      </c>
      <c r="E149" s="135">
        <v>44351</v>
      </c>
      <c r="F149" s="87">
        <v>0.79166666666666663</v>
      </c>
      <c r="G149" s="88">
        <v>2138</v>
      </c>
      <c r="H149" s="88" t="s">
        <v>35</v>
      </c>
      <c r="I149" s="78" t="s">
        <v>36</v>
      </c>
      <c r="J149" s="78" t="s">
        <v>76</v>
      </c>
      <c r="K149" s="89">
        <v>190.64</v>
      </c>
      <c r="L149" s="80">
        <f t="shared" si="9"/>
        <v>283.04744444444441</v>
      </c>
      <c r="M149" s="140"/>
    </row>
    <row r="150" spans="2:13" x14ac:dyDescent="0.25">
      <c r="B150" s="74">
        <v>8</v>
      </c>
      <c r="C150" s="43">
        <v>44350</v>
      </c>
      <c r="D150" s="39">
        <v>0.40069444444444446</v>
      </c>
      <c r="E150" s="43">
        <v>44351</v>
      </c>
      <c r="F150" s="39">
        <v>0.53263888888888888</v>
      </c>
      <c r="G150" s="40">
        <v>1630</v>
      </c>
      <c r="H150" s="40" t="s">
        <v>14</v>
      </c>
      <c r="I150" s="40" t="s">
        <v>15</v>
      </c>
      <c r="J150" s="40" t="s">
        <v>85</v>
      </c>
      <c r="K150" s="41">
        <v>37.72</v>
      </c>
      <c r="L150" s="42">
        <f>G150/1440*K150</f>
        <v>42.696944444444441</v>
      </c>
      <c r="M150" s="140"/>
    </row>
    <row r="151" spans="2:13" x14ac:dyDescent="0.25">
      <c r="B151" s="74">
        <v>9</v>
      </c>
      <c r="C151" s="141">
        <v>44351</v>
      </c>
      <c r="D151" s="142">
        <v>0.79166666666666663</v>
      </c>
      <c r="E151" s="141">
        <v>44351</v>
      </c>
      <c r="F151" s="142">
        <v>0.80138888888888893</v>
      </c>
      <c r="G151" s="143">
        <v>14</v>
      </c>
      <c r="H151" s="143" t="s">
        <v>14</v>
      </c>
      <c r="I151" s="144" t="s">
        <v>36</v>
      </c>
      <c r="J151" s="144" t="s">
        <v>76</v>
      </c>
      <c r="K151" s="145">
        <v>190.64</v>
      </c>
      <c r="L151" s="85">
        <f t="shared" si="9"/>
        <v>1.8534444444444444</v>
      </c>
    </row>
    <row r="152" spans="2:13" x14ac:dyDescent="0.25">
      <c r="B152" s="74">
        <v>10</v>
      </c>
      <c r="C152" s="43">
        <v>44352</v>
      </c>
      <c r="D152" s="39">
        <v>0.6743055555555556</v>
      </c>
      <c r="E152" s="43">
        <v>44352</v>
      </c>
      <c r="F152" s="39">
        <v>0.67986111111111114</v>
      </c>
      <c r="G152" s="40">
        <v>8</v>
      </c>
      <c r="H152" s="40" t="s">
        <v>14</v>
      </c>
      <c r="I152" s="40" t="s">
        <v>15</v>
      </c>
      <c r="J152" s="40" t="s">
        <v>86</v>
      </c>
      <c r="K152" s="41">
        <v>9.77</v>
      </c>
      <c r="L152" s="42">
        <f t="shared" si="9"/>
        <v>5.4277777777777779E-2</v>
      </c>
    </row>
    <row r="153" spans="2:13" x14ac:dyDescent="0.25">
      <c r="B153" s="82">
        <v>11</v>
      </c>
      <c r="C153" s="43">
        <v>44352</v>
      </c>
      <c r="D153" s="39">
        <v>0.6743055555555556</v>
      </c>
      <c r="E153" s="43">
        <v>44352</v>
      </c>
      <c r="F153" s="39">
        <v>0.67986111111111114</v>
      </c>
      <c r="G153" s="40">
        <v>8</v>
      </c>
      <c r="H153" s="40" t="s">
        <v>14</v>
      </c>
      <c r="I153" s="40" t="s">
        <v>15</v>
      </c>
      <c r="J153" s="40" t="s">
        <v>17</v>
      </c>
      <c r="K153" s="41">
        <v>11.47</v>
      </c>
      <c r="L153" s="42">
        <f t="shared" si="9"/>
        <v>6.3722222222222222E-2</v>
      </c>
    </row>
    <row r="154" spans="2:13" x14ac:dyDescent="0.25">
      <c r="B154" s="74">
        <v>12</v>
      </c>
      <c r="C154" s="43">
        <v>44352</v>
      </c>
      <c r="D154" s="39">
        <v>0.6743055555555556</v>
      </c>
      <c r="E154" s="43">
        <v>44352</v>
      </c>
      <c r="F154" s="39">
        <v>0.68819444444444444</v>
      </c>
      <c r="G154" s="40">
        <v>20</v>
      </c>
      <c r="H154" s="40" t="s">
        <v>14</v>
      </c>
      <c r="I154" s="40" t="s">
        <v>15</v>
      </c>
      <c r="J154" s="40" t="s">
        <v>87</v>
      </c>
      <c r="K154" s="41">
        <v>0</v>
      </c>
      <c r="L154" s="42">
        <f t="shared" si="9"/>
        <v>0</v>
      </c>
    </row>
    <row r="155" spans="2:13" x14ac:dyDescent="0.25">
      <c r="B155" s="74">
        <v>13</v>
      </c>
      <c r="C155" s="43">
        <v>44352</v>
      </c>
      <c r="D155" s="39">
        <v>0.76944444444444438</v>
      </c>
      <c r="E155" s="43">
        <v>44352</v>
      </c>
      <c r="F155" s="39">
        <v>0.77847222222222223</v>
      </c>
      <c r="G155" s="40">
        <v>13</v>
      </c>
      <c r="H155" s="40" t="s">
        <v>14</v>
      </c>
      <c r="I155" s="40" t="s">
        <v>15</v>
      </c>
      <c r="J155" s="40" t="s">
        <v>16</v>
      </c>
      <c r="K155" s="41">
        <v>17.899999999999999</v>
      </c>
      <c r="L155" s="42">
        <f t="shared" si="9"/>
        <v>0.1615972222222222</v>
      </c>
    </row>
    <row r="156" spans="2:13" x14ac:dyDescent="0.25">
      <c r="B156" s="74">
        <v>14</v>
      </c>
      <c r="C156" s="86">
        <v>44353</v>
      </c>
      <c r="D156" s="87">
        <v>4.8611111111111112E-2</v>
      </c>
      <c r="E156" s="86">
        <v>44353</v>
      </c>
      <c r="F156" s="87">
        <v>0.19236111111111112</v>
      </c>
      <c r="G156" s="88">
        <v>207</v>
      </c>
      <c r="H156" s="88" t="s">
        <v>35</v>
      </c>
      <c r="I156" s="88" t="s">
        <v>36</v>
      </c>
      <c r="J156" s="88" t="s">
        <v>88</v>
      </c>
      <c r="K156" s="89">
        <v>520.34</v>
      </c>
      <c r="L156" s="101">
        <f t="shared" si="9"/>
        <v>74.798874999999995</v>
      </c>
    </row>
    <row r="157" spans="2:13" x14ac:dyDescent="0.25">
      <c r="B157" s="82">
        <v>15</v>
      </c>
      <c r="C157" s="43">
        <v>44357</v>
      </c>
      <c r="D157" s="39">
        <v>0.54375000000000007</v>
      </c>
      <c r="E157" s="43">
        <v>44357</v>
      </c>
      <c r="F157" s="39">
        <v>0.55069444444444449</v>
      </c>
      <c r="G157" s="40">
        <v>10</v>
      </c>
      <c r="H157" s="40" t="s">
        <v>14</v>
      </c>
      <c r="I157" s="40" t="s">
        <v>36</v>
      </c>
      <c r="J157" s="40" t="s">
        <v>89</v>
      </c>
      <c r="K157" s="41">
        <v>384.3</v>
      </c>
      <c r="L157" s="42">
        <f t="shared" si="9"/>
        <v>2.6687499999999997</v>
      </c>
    </row>
    <row r="158" spans="2:13" x14ac:dyDescent="0.25">
      <c r="B158" s="74">
        <v>16</v>
      </c>
      <c r="C158" s="43">
        <v>44357</v>
      </c>
      <c r="D158" s="39">
        <v>0.54375000000000007</v>
      </c>
      <c r="E158" s="43">
        <v>44357</v>
      </c>
      <c r="F158" s="39">
        <v>0.7993055555555556</v>
      </c>
      <c r="G158" s="40">
        <v>368</v>
      </c>
      <c r="H158" s="40" t="s">
        <v>14</v>
      </c>
      <c r="I158" s="40" t="s">
        <v>90</v>
      </c>
      <c r="J158" s="40" t="s">
        <v>91</v>
      </c>
      <c r="K158" s="41">
        <v>7.65</v>
      </c>
      <c r="L158" s="42">
        <f t="shared" si="9"/>
        <v>1.9549999999999998</v>
      </c>
    </row>
    <row r="159" spans="2:13" x14ac:dyDescent="0.25">
      <c r="B159" s="74">
        <v>17</v>
      </c>
      <c r="C159" s="43">
        <v>44357</v>
      </c>
      <c r="D159" s="39">
        <v>0.54375000000000007</v>
      </c>
      <c r="E159" s="43">
        <v>44357</v>
      </c>
      <c r="F159" s="39">
        <v>0.56666666666666665</v>
      </c>
      <c r="G159" s="40">
        <v>33</v>
      </c>
      <c r="H159" s="40" t="s">
        <v>14</v>
      </c>
      <c r="I159" s="40" t="s">
        <v>36</v>
      </c>
      <c r="J159" s="40" t="s">
        <v>92</v>
      </c>
      <c r="K159" s="41">
        <v>114.47</v>
      </c>
      <c r="L159" s="42">
        <f t="shared" si="9"/>
        <v>2.6232708333333332</v>
      </c>
    </row>
    <row r="160" spans="2:13" x14ac:dyDescent="0.25">
      <c r="B160" s="74">
        <v>18</v>
      </c>
      <c r="C160" s="43">
        <v>44357</v>
      </c>
      <c r="D160" s="39">
        <v>0.54375000000000007</v>
      </c>
      <c r="E160" s="43">
        <v>44357</v>
      </c>
      <c r="F160" s="39">
        <v>0.56805555555555554</v>
      </c>
      <c r="G160" s="40">
        <v>35</v>
      </c>
      <c r="H160" s="40" t="s">
        <v>14</v>
      </c>
      <c r="I160" s="40" t="s">
        <v>36</v>
      </c>
      <c r="J160" s="40" t="s">
        <v>93</v>
      </c>
      <c r="K160" s="41">
        <v>0</v>
      </c>
      <c r="L160" s="42">
        <f t="shared" si="9"/>
        <v>0</v>
      </c>
    </row>
    <row r="161" spans="2:12" x14ac:dyDescent="0.25">
      <c r="B161" s="82">
        <v>19</v>
      </c>
      <c r="C161" s="43">
        <v>44357</v>
      </c>
      <c r="D161" s="39">
        <v>0.64444444444444449</v>
      </c>
      <c r="E161" s="43">
        <v>44357</v>
      </c>
      <c r="F161" s="39">
        <v>0.68611111111111101</v>
      </c>
      <c r="G161" s="40">
        <v>60</v>
      </c>
      <c r="H161" s="40" t="s">
        <v>14</v>
      </c>
      <c r="I161" s="40" t="s">
        <v>15</v>
      </c>
      <c r="J161" s="40" t="s">
        <v>26</v>
      </c>
      <c r="K161" s="41">
        <v>50.11</v>
      </c>
      <c r="L161" s="42">
        <f t="shared" si="9"/>
        <v>2.0879166666666666</v>
      </c>
    </row>
    <row r="162" spans="2:12" x14ac:dyDescent="0.25">
      <c r="B162" s="74">
        <v>20</v>
      </c>
      <c r="C162" s="43">
        <v>44357</v>
      </c>
      <c r="D162" s="39">
        <v>0.64444444444444449</v>
      </c>
      <c r="E162" s="43">
        <v>44357</v>
      </c>
      <c r="F162" s="39">
        <v>0.68541666666666667</v>
      </c>
      <c r="G162" s="40">
        <v>59</v>
      </c>
      <c r="H162" s="40" t="s">
        <v>14</v>
      </c>
      <c r="I162" s="40" t="s">
        <v>15</v>
      </c>
      <c r="J162" s="40" t="s">
        <v>27</v>
      </c>
      <c r="K162" s="41">
        <v>446.55</v>
      </c>
      <c r="L162" s="42">
        <f t="shared" si="9"/>
        <v>18.296145833333334</v>
      </c>
    </row>
    <row r="163" spans="2:12" x14ac:dyDescent="0.25">
      <c r="B163" s="74">
        <v>21</v>
      </c>
      <c r="C163" s="43">
        <v>44357</v>
      </c>
      <c r="D163" s="39">
        <v>0.64444444444444449</v>
      </c>
      <c r="E163" s="43">
        <v>44357</v>
      </c>
      <c r="F163" s="39">
        <v>0.68541666666666667</v>
      </c>
      <c r="G163" s="40">
        <v>59</v>
      </c>
      <c r="H163" s="40" t="s">
        <v>14</v>
      </c>
      <c r="I163" s="40" t="s">
        <v>15</v>
      </c>
      <c r="J163" s="40" t="s">
        <v>76</v>
      </c>
      <c r="K163" s="41">
        <v>223.41</v>
      </c>
      <c r="L163" s="42">
        <f t="shared" si="9"/>
        <v>9.1536041666666659</v>
      </c>
    </row>
    <row r="164" spans="2:12" x14ac:dyDescent="0.25">
      <c r="B164" s="74">
        <v>22</v>
      </c>
      <c r="C164" s="43">
        <v>44359</v>
      </c>
      <c r="D164" s="39">
        <v>0.37777777777777777</v>
      </c>
      <c r="E164" s="43">
        <v>44359</v>
      </c>
      <c r="F164" s="39">
        <v>0.45555555555555555</v>
      </c>
      <c r="G164" s="40">
        <v>112</v>
      </c>
      <c r="H164" s="40" t="s">
        <v>14</v>
      </c>
      <c r="I164" s="40" t="s">
        <v>36</v>
      </c>
      <c r="J164" s="40" t="s">
        <v>16</v>
      </c>
      <c r="K164" s="41">
        <v>17.22</v>
      </c>
      <c r="L164" s="42">
        <f t="shared" si="9"/>
        <v>1.3393333333333333</v>
      </c>
    </row>
    <row r="165" spans="2:12" x14ac:dyDescent="0.25">
      <c r="B165" s="82">
        <v>23</v>
      </c>
      <c r="C165" s="86">
        <v>44362</v>
      </c>
      <c r="D165" s="87">
        <v>4.3055555555555562E-2</v>
      </c>
      <c r="E165" s="86">
        <v>44362</v>
      </c>
      <c r="F165" s="87">
        <v>0.12638888888888888</v>
      </c>
      <c r="G165" s="88">
        <v>120</v>
      </c>
      <c r="H165" s="88" t="s">
        <v>35</v>
      </c>
      <c r="I165" s="88" t="s">
        <v>36</v>
      </c>
      <c r="J165" s="88" t="s">
        <v>82</v>
      </c>
      <c r="K165" s="89">
        <v>113.52</v>
      </c>
      <c r="L165" s="101">
        <f t="shared" si="9"/>
        <v>9.4599999999999991</v>
      </c>
    </row>
    <row r="166" spans="2:12" x14ac:dyDescent="0.25">
      <c r="B166" s="74">
        <v>24</v>
      </c>
      <c r="C166" s="86">
        <v>44363</v>
      </c>
      <c r="D166" s="87">
        <v>0.23124999999999998</v>
      </c>
      <c r="E166" s="86">
        <v>44363</v>
      </c>
      <c r="F166" s="87">
        <v>0.36458333333333331</v>
      </c>
      <c r="G166" s="88">
        <v>192</v>
      </c>
      <c r="H166" s="88" t="s">
        <v>35</v>
      </c>
      <c r="I166" s="88" t="s">
        <v>36</v>
      </c>
      <c r="J166" s="88" t="s">
        <v>20</v>
      </c>
      <c r="K166" s="89">
        <v>0</v>
      </c>
      <c r="L166" s="101">
        <f t="shared" si="9"/>
        <v>0</v>
      </c>
    </row>
    <row r="167" spans="2:12" x14ac:dyDescent="0.25">
      <c r="B167" s="74">
        <v>25</v>
      </c>
      <c r="C167" s="86">
        <v>44363</v>
      </c>
      <c r="D167" s="87">
        <v>0.23124999999999998</v>
      </c>
      <c r="E167" s="86">
        <v>44363</v>
      </c>
      <c r="F167" s="87">
        <v>0.3527777777777778</v>
      </c>
      <c r="G167" s="88">
        <v>175</v>
      </c>
      <c r="H167" s="88" t="s">
        <v>35</v>
      </c>
      <c r="I167" s="88" t="s">
        <v>36</v>
      </c>
      <c r="J167" s="88" t="s">
        <v>17</v>
      </c>
      <c r="K167" s="89">
        <v>8.5500000000000007</v>
      </c>
      <c r="L167" s="101">
        <f t="shared" si="9"/>
        <v>1.0390625</v>
      </c>
    </row>
    <row r="168" spans="2:12" x14ac:dyDescent="0.25">
      <c r="B168" s="74">
        <v>26</v>
      </c>
      <c r="C168" s="86">
        <v>44363</v>
      </c>
      <c r="D168" s="87">
        <v>0.23124999999999998</v>
      </c>
      <c r="E168" s="86">
        <v>44363</v>
      </c>
      <c r="F168" s="87">
        <v>0.35069444444444442</v>
      </c>
      <c r="G168" s="88">
        <v>172</v>
      </c>
      <c r="H168" s="88" t="s">
        <v>35</v>
      </c>
      <c r="I168" s="88" t="s">
        <v>36</v>
      </c>
      <c r="J168" s="88" t="s">
        <v>18</v>
      </c>
      <c r="K168" s="89">
        <v>6.24</v>
      </c>
      <c r="L168" s="101">
        <f t="shared" si="9"/>
        <v>0.7453333333333334</v>
      </c>
    </row>
    <row r="169" spans="2:12" x14ac:dyDescent="0.25">
      <c r="B169" s="82">
        <v>27</v>
      </c>
      <c r="C169" s="43">
        <v>44364</v>
      </c>
      <c r="D169" s="39">
        <v>0.85069444444444453</v>
      </c>
      <c r="E169" s="43">
        <v>44364</v>
      </c>
      <c r="F169" s="39">
        <v>0.85555555555555562</v>
      </c>
      <c r="G169" s="40">
        <v>7</v>
      </c>
      <c r="H169" s="40" t="s">
        <v>14</v>
      </c>
      <c r="I169" s="40" t="s">
        <v>15</v>
      </c>
      <c r="J169" s="40" t="s">
        <v>20</v>
      </c>
      <c r="K169" s="41">
        <v>0</v>
      </c>
      <c r="L169" s="42">
        <f t="shared" si="9"/>
        <v>0</v>
      </c>
    </row>
    <row r="170" spans="2:12" x14ac:dyDescent="0.25">
      <c r="B170" s="74">
        <v>28</v>
      </c>
      <c r="C170" s="86">
        <v>44369</v>
      </c>
      <c r="D170" s="87">
        <v>0.3354166666666667</v>
      </c>
      <c r="E170" s="86">
        <v>44369</v>
      </c>
      <c r="F170" s="87">
        <v>0.79166666666666663</v>
      </c>
      <c r="G170" s="88">
        <v>657</v>
      </c>
      <c r="H170" s="88" t="s">
        <v>35</v>
      </c>
      <c r="I170" s="88" t="s">
        <v>36</v>
      </c>
      <c r="J170" s="88" t="s">
        <v>16</v>
      </c>
      <c r="K170" s="89">
        <v>18.100000000000001</v>
      </c>
      <c r="L170" s="101">
        <f t="shared" si="9"/>
        <v>8.2581249999999997</v>
      </c>
    </row>
    <row r="171" spans="2:12" x14ac:dyDescent="0.25">
      <c r="B171" s="74">
        <v>29</v>
      </c>
      <c r="C171" s="43">
        <v>44369</v>
      </c>
      <c r="D171" s="39">
        <v>0.79166666666666663</v>
      </c>
      <c r="E171" s="43">
        <v>44369</v>
      </c>
      <c r="F171" s="39">
        <v>0.80069444444444438</v>
      </c>
      <c r="G171" s="40">
        <v>13</v>
      </c>
      <c r="H171" s="40" t="s">
        <v>14</v>
      </c>
      <c r="I171" s="40" t="s">
        <v>36</v>
      </c>
      <c r="J171" s="40" t="s">
        <v>16</v>
      </c>
      <c r="K171" s="41">
        <v>18.100000000000001</v>
      </c>
      <c r="L171" s="42">
        <f t="shared" si="9"/>
        <v>0.16340277777777779</v>
      </c>
    </row>
    <row r="172" spans="2:12" x14ac:dyDescent="0.25">
      <c r="B172" s="74">
        <v>30</v>
      </c>
      <c r="C172" s="43">
        <v>44370</v>
      </c>
      <c r="D172" s="39">
        <v>0.58750000000000002</v>
      </c>
      <c r="E172" s="43">
        <v>44370</v>
      </c>
      <c r="F172" s="39">
        <v>0.60555555555555551</v>
      </c>
      <c r="G172" s="40">
        <v>26</v>
      </c>
      <c r="H172" s="40" t="s">
        <v>14</v>
      </c>
      <c r="I172" s="40" t="s">
        <v>36</v>
      </c>
      <c r="J172" s="40" t="s">
        <v>94</v>
      </c>
      <c r="K172" s="41">
        <v>199.71</v>
      </c>
      <c r="L172" s="42">
        <f t="shared" si="9"/>
        <v>3.6058749999999997</v>
      </c>
    </row>
    <row r="173" spans="2:12" x14ac:dyDescent="0.25">
      <c r="B173" s="82">
        <v>31</v>
      </c>
      <c r="C173" s="86">
        <v>44371</v>
      </c>
      <c r="D173" s="87">
        <v>4.5138888888888888E-2</v>
      </c>
      <c r="E173" s="86">
        <v>44371</v>
      </c>
      <c r="F173" s="87">
        <v>7.9861111111111105E-2</v>
      </c>
      <c r="G173" s="88">
        <v>50</v>
      </c>
      <c r="H173" s="88" t="s">
        <v>35</v>
      </c>
      <c r="I173" s="88" t="s">
        <v>36</v>
      </c>
      <c r="J173" s="88" t="s">
        <v>82</v>
      </c>
      <c r="K173" s="89">
        <v>112.14</v>
      </c>
      <c r="L173" s="101">
        <f t="shared" si="9"/>
        <v>3.8937500000000003</v>
      </c>
    </row>
    <row r="174" spans="2:12" x14ac:dyDescent="0.25">
      <c r="B174" s="74">
        <v>32</v>
      </c>
      <c r="C174" s="86">
        <v>44371</v>
      </c>
      <c r="D174" s="87">
        <v>0.60972222222222217</v>
      </c>
      <c r="E174" s="86">
        <v>44371</v>
      </c>
      <c r="F174" s="87">
        <v>0.66527777777777775</v>
      </c>
      <c r="G174" s="88">
        <v>80</v>
      </c>
      <c r="H174" s="88" t="s">
        <v>35</v>
      </c>
      <c r="I174" s="88" t="s">
        <v>36</v>
      </c>
      <c r="J174" s="88" t="s">
        <v>16</v>
      </c>
      <c r="K174" s="89">
        <v>16.052</v>
      </c>
      <c r="L174" s="101">
        <f t="shared" si="9"/>
        <v>0.89177777777777767</v>
      </c>
    </row>
    <row r="175" spans="2:12" x14ac:dyDescent="0.25">
      <c r="B175" s="74">
        <v>33</v>
      </c>
      <c r="C175" s="43">
        <v>44372</v>
      </c>
      <c r="D175" s="39">
        <v>0.6479166666666667</v>
      </c>
      <c r="E175" s="43">
        <v>44372</v>
      </c>
      <c r="F175" s="39">
        <v>0.65277777777777779</v>
      </c>
      <c r="G175" s="40">
        <v>7</v>
      </c>
      <c r="H175" s="40" t="s">
        <v>14</v>
      </c>
      <c r="I175" s="40" t="s">
        <v>36</v>
      </c>
      <c r="J175" s="40" t="s">
        <v>95</v>
      </c>
      <c r="K175" s="41">
        <v>150.85</v>
      </c>
      <c r="L175" s="42">
        <f t="shared" si="9"/>
        <v>0.73329861111111105</v>
      </c>
    </row>
    <row r="176" spans="2:12" x14ac:dyDescent="0.25">
      <c r="B176" s="74">
        <v>34</v>
      </c>
      <c r="C176" s="86">
        <v>44375</v>
      </c>
      <c r="D176" s="87">
        <v>0.34652777777777777</v>
      </c>
      <c r="E176" s="86">
        <v>44375</v>
      </c>
      <c r="F176" s="87">
        <v>0.83333333333333337</v>
      </c>
      <c r="G176" s="88">
        <v>701</v>
      </c>
      <c r="H176" s="88" t="s">
        <v>35</v>
      </c>
      <c r="I176" s="88" t="s">
        <v>36</v>
      </c>
      <c r="J176" s="88" t="s">
        <v>93</v>
      </c>
      <c r="K176" s="89">
        <v>20.39</v>
      </c>
      <c r="L176" s="101">
        <f t="shared" si="9"/>
        <v>9.9259652777777774</v>
      </c>
    </row>
    <row r="177" spans="2:12" x14ac:dyDescent="0.25">
      <c r="B177" s="82">
        <v>35</v>
      </c>
      <c r="C177" s="113">
        <v>44375</v>
      </c>
      <c r="D177" s="114">
        <v>0.83333333333333337</v>
      </c>
      <c r="E177" s="113">
        <v>44375</v>
      </c>
      <c r="F177" s="114">
        <v>0.84375</v>
      </c>
      <c r="G177" s="115">
        <v>15</v>
      </c>
      <c r="H177" s="115" t="s">
        <v>14</v>
      </c>
      <c r="I177" s="115" t="s">
        <v>36</v>
      </c>
      <c r="J177" s="115" t="s">
        <v>93</v>
      </c>
      <c r="K177" s="116">
        <v>20.39</v>
      </c>
      <c r="L177" s="42">
        <f t="shared" si="9"/>
        <v>0.21239583333333334</v>
      </c>
    </row>
    <row r="178" spans="2:12" x14ac:dyDescent="0.25">
      <c r="B178" s="74">
        <v>36</v>
      </c>
      <c r="C178" s="86">
        <v>44375</v>
      </c>
      <c r="D178" s="87">
        <v>0.34861111111111115</v>
      </c>
      <c r="E178" s="86">
        <v>44375</v>
      </c>
      <c r="F178" s="87">
        <v>0.375</v>
      </c>
      <c r="G178" s="88">
        <v>38</v>
      </c>
      <c r="H178" s="88" t="s">
        <v>35</v>
      </c>
      <c r="I178" s="88" t="s">
        <v>36</v>
      </c>
      <c r="J178" s="88" t="s">
        <v>92</v>
      </c>
      <c r="K178" s="89">
        <v>115.22</v>
      </c>
      <c r="L178" s="101">
        <f t="shared" si="9"/>
        <v>3.0405277777777777</v>
      </c>
    </row>
    <row r="179" spans="2:12" x14ac:dyDescent="0.25">
      <c r="B179" s="74">
        <v>37</v>
      </c>
      <c r="C179" s="113">
        <v>44375</v>
      </c>
      <c r="D179" s="114">
        <v>0.375</v>
      </c>
      <c r="E179" s="113">
        <v>44375</v>
      </c>
      <c r="F179" s="114">
        <v>0.57999999999999996</v>
      </c>
      <c r="G179" s="115">
        <v>295</v>
      </c>
      <c r="H179" s="115" t="s">
        <v>14</v>
      </c>
      <c r="I179" s="115" t="s">
        <v>36</v>
      </c>
      <c r="J179" s="115" t="s">
        <v>92</v>
      </c>
      <c r="K179" s="116">
        <v>115.22</v>
      </c>
      <c r="L179" s="42">
        <f t="shared" si="9"/>
        <v>23.604097222222222</v>
      </c>
    </row>
    <row r="180" spans="2:12" ht="15.75" thickBot="1" x14ac:dyDescent="0.3">
      <c r="B180" s="74">
        <v>38</v>
      </c>
      <c r="C180" s="86">
        <v>44377</v>
      </c>
      <c r="D180" s="87">
        <v>0.37708333333333338</v>
      </c>
      <c r="E180" s="86">
        <v>44377</v>
      </c>
      <c r="F180" s="87">
        <v>0.4597222222222222</v>
      </c>
      <c r="G180" s="88">
        <v>119</v>
      </c>
      <c r="H180" s="88" t="s">
        <v>35</v>
      </c>
      <c r="I180" s="88" t="s">
        <v>36</v>
      </c>
      <c r="J180" s="88" t="s">
        <v>16</v>
      </c>
      <c r="K180" s="89">
        <v>18.920000000000002</v>
      </c>
      <c r="L180" s="101">
        <f t="shared" si="9"/>
        <v>1.5635277777777778</v>
      </c>
    </row>
    <row r="181" spans="2:12" x14ac:dyDescent="0.25">
      <c r="B181" s="347" t="s">
        <v>21</v>
      </c>
      <c r="C181" s="348"/>
      <c r="D181" s="348"/>
      <c r="E181" s="348"/>
      <c r="F181" s="349"/>
      <c r="G181" s="56">
        <f>SUM(G143:G180)</f>
        <v>9636</v>
      </c>
      <c r="H181" s="327" t="s">
        <v>22</v>
      </c>
      <c r="I181" s="327"/>
      <c r="J181" s="327"/>
      <c r="K181" s="327"/>
      <c r="L181" s="57">
        <f>SUM(L143:L180)</f>
        <v>718.13388194444406</v>
      </c>
    </row>
    <row r="182" spans="2:12" ht="15.75" thickBot="1" x14ac:dyDescent="0.3">
      <c r="B182" s="310" t="s">
        <v>23</v>
      </c>
      <c r="C182" s="311"/>
      <c r="D182" s="311"/>
      <c r="E182" s="311"/>
      <c r="F182" s="312"/>
      <c r="G182" s="58">
        <f>G181+G132</f>
        <v>538470</v>
      </c>
      <c r="H182" s="313" t="s">
        <v>24</v>
      </c>
      <c r="I182" s="314"/>
      <c r="J182" s="314"/>
      <c r="K182" s="314"/>
      <c r="L182" s="96">
        <f>L181+L132</f>
        <v>6050.4486670833339</v>
      </c>
    </row>
    <row r="184" spans="2:12" x14ac:dyDescent="0.25">
      <c r="B184" s="20" t="s">
        <v>91</v>
      </c>
      <c r="D184" s="346" t="s">
        <v>96</v>
      </c>
      <c r="E184" s="346"/>
      <c r="F184" s="346"/>
      <c r="G184" s="346"/>
      <c r="H184" s="346"/>
      <c r="I184" s="346"/>
      <c r="J184" s="346"/>
      <c r="K184" s="346"/>
      <c r="L184" s="346"/>
    </row>
    <row r="185" spans="2:12" x14ac:dyDescent="0.25">
      <c r="B185" s="20" t="s">
        <v>83</v>
      </c>
    </row>
    <row r="188" spans="2:12" ht="15.75" thickBot="1" x14ac:dyDescent="0.3"/>
    <row r="189" spans="2:12" x14ac:dyDescent="0.25">
      <c r="B189" s="284" t="s">
        <v>72</v>
      </c>
      <c r="C189" s="285"/>
      <c r="D189" s="285"/>
      <c r="E189" s="285"/>
      <c r="F189" s="285"/>
      <c r="G189" s="285"/>
      <c r="H189" s="285"/>
      <c r="I189" s="285"/>
      <c r="J189" s="285"/>
      <c r="K189" s="285"/>
      <c r="L189" s="286"/>
    </row>
    <row r="190" spans="2:12" ht="15.75" thickBot="1" x14ac:dyDescent="0.3">
      <c r="B190" s="287"/>
      <c r="C190" s="288"/>
      <c r="D190" s="288"/>
      <c r="E190" s="288"/>
      <c r="F190" s="288"/>
      <c r="G190" s="288"/>
      <c r="H190" s="288"/>
      <c r="I190" s="288"/>
      <c r="J190" s="288"/>
      <c r="K190" s="288"/>
      <c r="L190" s="289"/>
    </row>
    <row r="191" spans="2:12" ht="15.75" thickBot="1" x14ac:dyDescent="0.3">
      <c r="B191" s="22"/>
      <c r="C191" s="23"/>
      <c r="D191" s="24"/>
      <c r="E191" s="24"/>
      <c r="F191" s="24"/>
      <c r="G191" s="24"/>
      <c r="H191" s="24"/>
      <c r="I191" s="24"/>
      <c r="J191" s="24"/>
      <c r="K191" s="24"/>
      <c r="L191" s="24"/>
    </row>
    <row r="192" spans="2:12" ht="15.75" thickBot="1" x14ac:dyDescent="0.3">
      <c r="B192" s="290" t="s">
        <v>1</v>
      </c>
      <c r="C192" s="291"/>
      <c r="D192" s="25"/>
      <c r="E192" s="26"/>
      <c r="F192" s="25"/>
      <c r="G192" s="26"/>
      <c r="H192" s="26"/>
      <c r="I192" s="26"/>
      <c r="J192" s="26"/>
      <c r="K192" s="26"/>
      <c r="L192" s="26"/>
    </row>
    <row r="193" spans="2:12" ht="15.75" thickBot="1" x14ac:dyDescent="0.3">
      <c r="B193" s="292" t="s">
        <v>2</v>
      </c>
      <c r="C193" s="293"/>
      <c r="D193" s="27"/>
      <c r="E193" s="27"/>
      <c r="F193" s="27"/>
      <c r="G193" s="27"/>
      <c r="H193" s="27"/>
      <c r="I193" s="27"/>
      <c r="J193" s="27"/>
      <c r="K193" s="27"/>
      <c r="L193" s="28"/>
    </row>
    <row r="194" spans="2:12" x14ac:dyDescent="0.25">
      <c r="B194" s="315"/>
      <c r="C194" s="317" t="s">
        <v>3</v>
      </c>
      <c r="D194" s="297"/>
      <c r="E194" s="298" t="s">
        <v>4</v>
      </c>
      <c r="F194" s="298"/>
      <c r="G194" s="299" t="s">
        <v>5</v>
      </c>
      <c r="H194" s="299" t="s">
        <v>6</v>
      </c>
      <c r="I194" s="299" t="s">
        <v>7</v>
      </c>
      <c r="J194" s="299" t="s">
        <v>8</v>
      </c>
      <c r="K194" s="299" t="s">
        <v>9</v>
      </c>
      <c r="L194" s="301" t="s">
        <v>10</v>
      </c>
    </row>
    <row r="195" spans="2:12" ht="21.75" customHeight="1" thickBot="1" x14ac:dyDescent="0.3">
      <c r="B195" s="316"/>
      <c r="C195" s="130" t="s">
        <v>11</v>
      </c>
      <c r="D195" s="71" t="s">
        <v>12</v>
      </c>
      <c r="E195" s="131" t="s">
        <v>13</v>
      </c>
      <c r="F195" s="71" t="s">
        <v>12</v>
      </c>
      <c r="G195" s="300"/>
      <c r="H195" s="300"/>
      <c r="I195" s="300"/>
      <c r="J195" s="300"/>
      <c r="K195" s="300"/>
      <c r="L195" s="302"/>
    </row>
    <row r="196" spans="2:12" x14ac:dyDescent="0.25">
      <c r="B196" s="117">
        <v>1</v>
      </c>
      <c r="C196" s="146">
        <v>44378</v>
      </c>
      <c r="D196" s="147">
        <v>5.486111111111111E-2</v>
      </c>
      <c r="E196" s="146">
        <v>44378</v>
      </c>
      <c r="F196" s="147">
        <v>0.16666666666666666</v>
      </c>
      <c r="G196" s="148">
        <v>161</v>
      </c>
      <c r="H196" s="148" t="s">
        <v>35</v>
      </c>
      <c r="I196" s="148" t="s">
        <v>36</v>
      </c>
      <c r="J196" s="148" t="s">
        <v>97</v>
      </c>
      <c r="K196" s="149">
        <v>104.41</v>
      </c>
      <c r="L196" s="150">
        <f t="shared" ref="L196:L211" si="10">G196/1440*K196</f>
        <v>11.673618055555556</v>
      </c>
    </row>
    <row r="197" spans="2:12" x14ac:dyDescent="0.25">
      <c r="B197" s="74">
        <v>2</v>
      </c>
      <c r="C197" s="121">
        <v>44378</v>
      </c>
      <c r="D197" s="122">
        <v>0.16666666666666666</v>
      </c>
      <c r="E197" s="121">
        <v>44378</v>
      </c>
      <c r="F197" s="122">
        <v>0.17361111111111113</v>
      </c>
      <c r="G197" s="123">
        <v>10</v>
      </c>
      <c r="H197" s="123" t="s">
        <v>14</v>
      </c>
      <c r="I197" s="123" t="s">
        <v>36</v>
      </c>
      <c r="J197" s="123" t="s">
        <v>97</v>
      </c>
      <c r="K197" s="231">
        <v>104.41</v>
      </c>
      <c r="L197" s="151">
        <f t="shared" si="10"/>
        <v>0.72506944444444443</v>
      </c>
    </row>
    <row r="198" spans="2:12" ht="15.75" thickBot="1" x14ac:dyDescent="0.3">
      <c r="B198" s="74">
        <v>3</v>
      </c>
      <c r="C198" s="97">
        <v>44378</v>
      </c>
      <c r="D198" s="38">
        <v>0.20694444444444446</v>
      </c>
      <c r="E198" s="97">
        <v>44378</v>
      </c>
      <c r="F198" s="38">
        <v>0.2986111111111111</v>
      </c>
      <c r="G198" s="232">
        <v>132</v>
      </c>
      <c r="H198" s="49" t="s">
        <v>14</v>
      </c>
      <c r="I198" s="49" t="s">
        <v>36</v>
      </c>
      <c r="J198" s="49" t="s">
        <v>97</v>
      </c>
      <c r="K198" s="52">
        <v>104.41</v>
      </c>
      <c r="L198" s="151">
        <f t="shared" si="10"/>
        <v>9.5709166666666654</v>
      </c>
    </row>
    <row r="199" spans="2:12" x14ac:dyDescent="0.25">
      <c r="B199" s="117">
        <v>4</v>
      </c>
      <c r="C199" s="75">
        <v>44384</v>
      </c>
      <c r="D199" s="76">
        <v>4.6527777777777779E-2</v>
      </c>
      <c r="E199" s="75">
        <v>44384</v>
      </c>
      <c r="F199" s="76">
        <v>0.11180555555555556</v>
      </c>
      <c r="G199" s="193">
        <v>94</v>
      </c>
      <c r="H199" s="99" t="s">
        <v>35</v>
      </c>
      <c r="I199" s="99" t="s">
        <v>36</v>
      </c>
      <c r="J199" s="99" t="s">
        <v>98</v>
      </c>
      <c r="K199" s="168">
        <v>188.59</v>
      </c>
      <c r="L199" s="153">
        <f t="shared" si="10"/>
        <v>12.310736111111112</v>
      </c>
    </row>
    <row r="200" spans="2:12" x14ac:dyDescent="0.25">
      <c r="B200" s="74">
        <v>5</v>
      </c>
      <c r="C200" s="75">
        <v>44384</v>
      </c>
      <c r="D200" s="76">
        <v>0.46319444444444446</v>
      </c>
      <c r="E200" s="75">
        <v>44384</v>
      </c>
      <c r="F200" s="76">
        <v>0.68125000000000002</v>
      </c>
      <c r="G200" s="193">
        <v>314</v>
      </c>
      <c r="H200" s="99" t="s">
        <v>35</v>
      </c>
      <c r="I200" s="99" t="s">
        <v>36</v>
      </c>
      <c r="J200" s="99" t="s">
        <v>99</v>
      </c>
      <c r="K200" s="168">
        <v>32.869999999999997</v>
      </c>
      <c r="L200" s="153">
        <f t="shared" si="10"/>
        <v>7.1674861111111108</v>
      </c>
    </row>
    <row r="201" spans="2:12" ht="15.75" thickBot="1" x14ac:dyDescent="0.3">
      <c r="B201" s="74">
        <v>6</v>
      </c>
      <c r="C201" s="97">
        <v>44394</v>
      </c>
      <c r="D201" s="38">
        <v>0.4909722222222222</v>
      </c>
      <c r="E201" s="97">
        <v>44394</v>
      </c>
      <c r="F201" s="38">
        <v>0.54791666666666672</v>
      </c>
      <c r="G201" s="232">
        <v>82</v>
      </c>
      <c r="H201" s="49" t="s">
        <v>14</v>
      </c>
      <c r="I201" s="49" t="s">
        <v>100</v>
      </c>
      <c r="J201" s="49" t="s">
        <v>45</v>
      </c>
      <c r="K201" s="52">
        <v>218.57400000000001</v>
      </c>
      <c r="L201" s="151">
        <f t="shared" si="10"/>
        <v>12.446575000000001</v>
      </c>
    </row>
    <row r="202" spans="2:12" x14ac:dyDescent="0.25">
      <c r="B202" s="117">
        <v>7</v>
      </c>
      <c r="C202" s="75">
        <v>44402</v>
      </c>
      <c r="D202" s="76">
        <v>6.6666666666666666E-2</v>
      </c>
      <c r="E202" s="75">
        <v>44402</v>
      </c>
      <c r="F202" s="76">
        <v>0.14444444444444446</v>
      </c>
      <c r="G202" s="193">
        <v>112</v>
      </c>
      <c r="H202" s="99" t="s">
        <v>35</v>
      </c>
      <c r="I202" s="99" t="s">
        <v>36</v>
      </c>
      <c r="J202" s="99" t="s">
        <v>97</v>
      </c>
      <c r="K202" s="168">
        <v>257.71699999999998</v>
      </c>
      <c r="L202" s="153">
        <f>G202/1440*K202</f>
        <v>20.044655555555554</v>
      </c>
    </row>
    <row r="203" spans="2:12" x14ac:dyDescent="0.25">
      <c r="B203" s="74">
        <v>8</v>
      </c>
      <c r="C203" s="75">
        <v>44407</v>
      </c>
      <c r="D203" s="76">
        <v>0.20972222222222223</v>
      </c>
      <c r="E203" s="75">
        <v>44407</v>
      </c>
      <c r="F203" s="76">
        <v>0.24722222222222223</v>
      </c>
      <c r="G203" s="99">
        <v>54</v>
      </c>
      <c r="H203" s="99" t="s">
        <v>35</v>
      </c>
      <c r="I203" s="99" t="s">
        <v>36</v>
      </c>
      <c r="J203" s="99" t="s">
        <v>98</v>
      </c>
      <c r="K203" s="168">
        <v>267.89800000000002</v>
      </c>
      <c r="L203" s="153">
        <f t="shared" si="10"/>
        <v>10.046175</v>
      </c>
    </row>
    <row r="204" spans="2:12" ht="15.75" thickBot="1" x14ac:dyDescent="0.3">
      <c r="B204" s="74">
        <v>9</v>
      </c>
      <c r="C204" s="75">
        <v>44407</v>
      </c>
      <c r="D204" s="76">
        <v>0.21319444444444444</v>
      </c>
      <c r="E204" s="75">
        <v>44407</v>
      </c>
      <c r="F204" s="76">
        <v>0.24513888888888888</v>
      </c>
      <c r="G204" s="99">
        <v>46</v>
      </c>
      <c r="H204" s="99" t="s">
        <v>35</v>
      </c>
      <c r="I204" s="99" t="s">
        <v>36</v>
      </c>
      <c r="J204" s="99" t="s">
        <v>20</v>
      </c>
      <c r="K204" s="168">
        <v>27.163</v>
      </c>
      <c r="L204" s="153">
        <f t="shared" si="10"/>
        <v>0.86770694444444441</v>
      </c>
    </row>
    <row r="205" spans="2:12" x14ac:dyDescent="0.25">
      <c r="B205" s="117">
        <v>10</v>
      </c>
      <c r="C205" s="75">
        <v>44407</v>
      </c>
      <c r="D205" s="76">
        <v>0.22152777777777777</v>
      </c>
      <c r="E205" s="75">
        <v>44407</v>
      </c>
      <c r="F205" s="76">
        <v>0.24166666666666667</v>
      </c>
      <c r="G205" s="99">
        <v>29</v>
      </c>
      <c r="H205" s="99" t="s">
        <v>35</v>
      </c>
      <c r="I205" s="99" t="s">
        <v>36</v>
      </c>
      <c r="J205" s="99" t="s">
        <v>86</v>
      </c>
      <c r="K205" s="168">
        <v>7.35</v>
      </c>
      <c r="L205" s="153">
        <f t="shared" si="10"/>
        <v>0.14802083333333332</v>
      </c>
    </row>
    <row r="206" spans="2:12" x14ac:dyDescent="0.25">
      <c r="B206" s="74">
        <v>11</v>
      </c>
      <c r="C206" s="75">
        <v>44407</v>
      </c>
      <c r="D206" s="76">
        <v>0.22152777777777777</v>
      </c>
      <c r="E206" s="75">
        <v>44407</v>
      </c>
      <c r="F206" s="76">
        <v>0.24166666666666667</v>
      </c>
      <c r="G206" s="99">
        <v>29</v>
      </c>
      <c r="H206" s="99" t="s">
        <v>35</v>
      </c>
      <c r="I206" s="99" t="s">
        <v>36</v>
      </c>
      <c r="J206" s="99" t="s">
        <v>34</v>
      </c>
      <c r="K206" s="168">
        <v>9.9600000000000009</v>
      </c>
      <c r="L206" s="153">
        <f t="shared" si="10"/>
        <v>0.20058333333333336</v>
      </c>
    </row>
    <row r="207" spans="2:12" ht="15.75" thickBot="1" x14ac:dyDescent="0.3">
      <c r="B207" s="74">
        <v>12</v>
      </c>
      <c r="C207" s="97">
        <v>44407</v>
      </c>
      <c r="D207" s="38">
        <v>0.24861111111111112</v>
      </c>
      <c r="E207" s="97">
        <v>44407</v>
      </c>
      <c r="F207" s="38">
        <v>0.26527777777777778</v>
      </c>
      <c r="G207" s="232">
        <v>24</v>
      </c>
      <c r="H207" s="49" t="s">
        <v>14</v>
      </c>
      <c r="I207" s="49" t="s">
        <v>36</v>
      </c>
      <c r="J207" s="49" t="s">
        <v>98</v>
      </c>
      <c r="K207" s="52">
        <v>267.89800000000002</v>
      </c>
      <c r="L207" s="151">
        <f t="shared" si="10"/>
        <v>4.4649666666666672</v>
      </c>
    </row>
    <row r="208" spans="2:12" x14ac:dyDescent="0.25">
      <c r="B208" s="117">
        <v>13</v>
      </c>
      <c r="C208" s="97">
        <v>44407</v>
      </c>
      <c r="D208" s="38">
        <v>0.24861111111111112</v>
      </c>
      <c r="E208" s="97">
        <v>44407</v>
      </c>
      <c r="F208" s="38">
        <v>0.26041666666666669</v>
      </c>
      <c r="G208" s="232">
        <v>17</v>
      </c>
      <c r="H208" s="49" t="s">
        <v>14</v>
      </c>
      <c r="I208" s="49" t="s">
        <v>36</v>
      </c>
      <c r="J208" s="49" t="s">
        <v>101</v>
      </c>
      <c r="K208" s="52">
        <v>27.163</v>
      </c>
      <c r="L208" s="151">
        <f t="shared" si="10"/>
        <v>0.32067430555555554</v>
      </c>
    </row>
    <row r="209" spans="2:13" x14ac:dyDescent="0.25">
      <c r="B209" s="74">
        <v>14</v>
      </c>
      <c r="C209" s="97">
        <v>44407</v>
      </c>
      <c r="D209" s="38">
        <v>0.24861111111111112</v>
      </c>
      <c r="E209" s="97">
        <v>44407</v>
      </c>
      <c r="F209" s="38">
        <v>0.25208333333333333</v>
      </c>
      <c r="G209" s="232">
        <v>5</v>
      </c>
      <c r="H209" s="49" t="s">
        <v>14</v>
      </c>
      <c r="I209" s="49" t="s">
        <v>36</v>
      </c>
      <c r="J209" s="49" t="s">
        <v>17</v>
      </c>
      <c r="K209" s="52">
        <v>9.9600000000000009</v>
      </c>
      <c r="L209" s="151">
        <f t="shared" si="10"/>
        <v>3.4583333333333334E-2</v>
      </c>
    </row>
    <row r="210" spans="2:13" ht="15.75" thickBot="1" x14ac:dyDescent="0.3">
      <c r="B210" s="74">
        <v>15</v>
      </c>
      <c r="C210" s="97">
        <v>44407</v>
      </c>
      <c r="D210" s="38">
        <v>0.27986111111111112</v>
      </c>
      <c r="E210" s="97">
        <v>44407</v>
      </c>
      <c r="F210" s="38">
        <v>0.28888888888888892</v>
      </c>
      <c r="G210" s="232">
        <v>13</v>
      </c>
      <c r="H210" s="49" t="s">
        <v>14</v>
      </c>
      <c r="I210" s="49" t="s">
        <v>36</v>
      </c>
      <c r="J210" s="49" t="s">
        <v>98</v>
      </c>
      <c r="K210" s="52">
        <v>267.89800000000002</v>
      </c>
      <c r="L210" s="151">
        <f t="shared" si="10"/>
        <v>2.418523611111111</v>
      </c>
    </row>
    <row r="211" spans="2:13" ht="15.75" thickBot="1" x14ac:dyDescent="0.3">
      <c r="B211" s="117">
        <v>16</v>
      </c>
      <c r="C211" s="233">
        <v>44407</v>
      </c>
      <c r="D211" s="234">
        <v>0.27986111111111112</v>
      </c>
      <c r="E211" s="233">
        <v>44407</v>
      </c>
      <c r="F211" s="234">
        <v>0.28680555555555554</v>
      </c>
      <c r="G211" s="235">
        <v>10</v>
      </c>
      <c r="H211" s="236" t="s">
        <v>14</v>
      </c>
      <c r="I211" s="236" t="s">
        <v>36</v>
      </c>
      <c r="J211" s="236" t="s">
        <v>20</v>
      </c>
      <c r="K211" s="237">
        <v>27.163</v>
      </c>
      <c r="L211" s="238">
        <f t="shared" si="10"/>
        <v>0.18863194444444445</v>
      </c>
    </row>
    <row r="212" spans="2:13" x14ac:dyDescent="0.25">
      <c r="B212" s="306" t="s">
        <v>21</v>
      </c>
      <c r="C212" s="307"/>
      <c r="D212" s="307"/>
      <c r="E212" s="307"/>
      <c r="F212" s="308"/>
      <c r="G212" s="127">
        <f>SUM(G196:G211)</f>
        <v>1132</v>
      </c>
      <c r="H212" s="309" t="s">
        <v>22</v>
      </c>
      <c r="I212" s="309"/>
      <c r="J212" s="309"/>
      <c r="K212" s="309"/>
      <c r="L212" s="128">
        <f>SUM(L196:L211)</f>
        <v>92.628922916666667</v>
      </c>
    </row>
    <row r="213" spans="2:13" ht="15.75" thickBot="1" x14ac:dyDescent="0.3">
      <c r="B213" s="310" t="s">
        <v>23</v>
      </c>
      <c r="C213" s="311"/>
      <c r="D213" s="311"/>
      <c r="E213" s="311"/>
      <c r="F213" s="312"/>
      <c r="G213" s="58">
        <f>G212+G182</f>
        <v>539602</v>
      </c>
      <c r="H213" s="313" t="s">
        <v>24</v>
      </c>
      <c r="I213" s="314"/>
      <c r="J213" s="314"/>
      <c r="K213" s="314"/>
      <c r="L213" s="96">
        <f>L212+L182</f>
        <v>6143.0775900000008</v>
      </c>
    </row>
    <row r="217" spans="2:13" ht="15.75" thickBot="1" x14ac:dyDescent="0.3"/>
    <row r="218" spans="2:13" x14ac:dyDescent="0.25">
      <c r="B218" s="284" t="s">
        <v>71</v>
      </c>
      <c r="C218" s="285"/>
      <c r="D218" s="285"/>
      <c r="E218" s="285"/>
      <c r="F218" s="285"/>
      <c r="G218" s="285"/>
      <c r="H218" s="285"/>
      <c r="I218" s="285"/>
      <c r="J218" s="285"/>
      <c r="K218" s="285"/>
      <c r="L218" s="286"/>
      <c r="M218" s="26"/>
    </row>
    <row r="219" spans="2:13" ht="15.75" thickBot="1" x14ac:dyDescent="0.3">
      <c r="B219" s="287"/>
      <c r="C219" s="288"/>
      <c r="D219" s="288"/>
      <c r="E219" s="288"/>
      <c r="F219" s="288"/>
      <c r="G219" s="288"/>
      <c r="H219" s="288"/>
      <c r="I219" s="288"/>
      <c r="J219" s="288"/>
      <c r="K219" s="288"/>
      <c r="L219" s="289"/>
      <c r="M219" s="26"/>
    </row>
    <row r="220" spans="2:13" ht="15.75" thickBot="1" x14ac:dyDescent="0.3">
      <c r="B220" s="22"/>
      <c r="C220" s="23"/>
      <c r="D220" s="24"/>
      <c r="E220" s="24"/>
      <c r="F220" s="24"/>
      <c r="G220" s="24"/>
      <c r="H220" s="24"/>
      <c r="I220" s="24"/>
      <c r="J220" s="24"/>
      <c r="K220" s="24"/>
      <c r="L220" s="24"/>
      <c r="M220" s="26"/>
    </row>
    <row r="221" spans="2:13" ht="15.75" thickBot="1" x14ac:dyDescent="0.3">
      <c r="B221" s="290" t="s">
        <v>1</v>
      </c>
      <c r="C221" s="291"/>
      <c r="D221" s="25"/>
      <c r="E221" s="26"/>
      <c r="F221" s="25"/>
      <c r="G221" s="26"/>
      <c r="H221" s="26"/>
      <c r="I221" s="26"/>
      <c r="J221" s="26"/>
      <c r="K221" s="26"/>
      <c r="L221" s="26"/>
      <c r="M221" s="26"/>
    </row>
    <row r="222" spans="2:13" ht="15.75" thickBot="1" x14ac:dyDescent="0.3">
      <c r="B222" s="292" t="s">
        <v>2</v>
      </c>
      <c r="C222" s="293"/>
      <c r="D222" s="27"/>
      <c r="E222" s="27"/>
      <c r="F222" s="27"/>
      <c r="G222" s="27"/>
      <c r="H222" s="27"/>
      <c r="I222" s="27"/>
      <c r="J222" s="27"/>
      <c r="K222" s="27"/>
      <c r="L222" s="28"/>
      <c r="M222" s="26"/>
    </row>
    <row r="223" spans="2:13" ht="21" customHeight="1" x14ac:dyDescent="0.25">
      <c r="B223" s="294"/>
      <c r="C223" s="296" t="s">
        <v>3</v>
      </c>
      <c r="D223" s="297"/>
      <c r="E223" s="298" t="s">
        <v>4</v>
      </c>
      <c r="F223" s="298"/>
      <c r="G223" s="299" t="s">
        <v>5</v>
      </c>
      <c r="H223" s="299" t="s">
        <v>6</v>
      </c>
      <c r="I223" s="299" t="s">
        <v>7</v>
      </c>
      <c r="J223" s="299" t="s">
        <v>8</v>
      </c>
      <c r="K223" s="299" t="s">
        <v>9</v>
      </c>
      <c r="L223" s="301" t="s">
        <v>10</v>
      </c>
      <c r="M223" s="26"/>
    </row>
    <row r="224" spans="2:13" ht="21" customHeight="1" thickBot="1" x14ac:dyDescent="0.3">
      <c r="B224" s="295"/>
      <c r="C224" s="71" t="s">
        <v>11</v>
      </c>
      <c r="D224" s="71" t="s">
        <v>12</v>
      </c>
      <c r="E224" s="71" t="s">
        <v>13</v>
      </c>
      <c r="F224" s="71" t="s">
        <v>12</v>
      </c>
      <c r="G224" s="300"/>
      <c r="H224" s="300"/>
      <c r="I224" s="300"/>
      <c r="J224" s="300"/>
      <c r="K224" s="300"/>
      <c r="L224" s="302"/>
      <c r="M224" s="26"/>
    </row>
    <row r="225" spans="1:13" s="61" customFormat="1" ht="18" customHeight="1" x14ac:dyDescent="0.25">
      <c r="B225" s="117">
        <v>1</v>
      </c>
      <c r="C225" s="154">
        <v>44419</v>
      </c>
      <c r="D225" s="147">
        <v>5.0694444444444452E-2</v>
      </c>
      <c r="E225" s="154">
        <v>44419</v>
      </c>
      <c r="F225" s="147">
        <v>0.16250000000000001</v>
      </c>
      <c r="G225" s="155">
        <v>161</v>
      </c>
      <c r="H225" s="155" t="s">
        <v>35</v>
      </c>
      <c r="I225" s="155" t="s">
        <v>36</v>
      </c>
      <c r="J225" s="155" t="s">
        <v>94</v>
      </c>
      <c r="K225" s="156">
        <v>268.92</v>
      </c>
      <c r="L225" s="90">
        <f>G225/1440*K225</f>
        <v>30.066750000000003</v>
      </c>
      <c r="M225" s="157"/>
    </row>
    <row r="226" spans="1:13" x14ac:dyDescent="0.25">
      <c r="A226" s="61"/>
      <c r="B226" s="74">
        <v>2</v>
      </c>
      <c r="C226" s="222">
        <v>44419</v>
      </c>
      <c r="D226" s="175">
        <v>0.68263888888888891</v>
      </c>
      <c r="E226" s="222">
        <v>44419</v>
      </c>
      <c r="F226" s="175">
        <v>0.74444444444444446</v>
      </c>
      <c r="G226" s="223">
        <v>89</v>
      </c>
      <c r="H226" s="223" t="s">
        <v>14</v>
      </c>
      <c r="I226" s="51" t="s">
        <v>15</v>
      </c>
      <c r="J226" s="223" t="s">
        <v>18</v>
      </c>
      <c r="K226" s="224">
        <v>6.9</v>
      </c>
      <c r="L226" s="37">
        <f>G226/1440*K226</f>
        <v>0.42645833333333338</v>
      </c>
      <c r="M226" s="157"/>
    </row>
    <row r="227" spans="1:13" ht="15.75" thickBot="1" x14ac:dyDescent="0.3">
      <c r="A227" s="61"/>
      <c r="B227" s="74">
        <v>3</v>
      </c>
      <c r="C227" s="222">
        <v>44419</v>
      </c>
      <c r="D227" s="175">
        <v>0.68263888888888891</v>
      </c>
      <c r="E227" s="222">
        <v>44419</v>
      </c>
      <c r="F227" s="175">
        <v>0.6875</v>
      </c>
      <c r="G227" s="223">
        <v>7</v>
      </c>
      <c r="H227" s="223" t="s">
        <v>14</v>
      </c>
      <c r="I227" s="223" t="s">
        <v>15</v>
      </c>
      <c r="J227" s="223" t="s">
        <v>34</v>
      </c>
      <c r="K227" s="224">
        <v>17.010000000000002</v>
      </c>
      <c r="L227" s="37">
        <f>G227/1440*K227</f>
        <v>8.2687500000000011E-2</v>
      </c>
      <c r="M227" s="157"/>
    </row>
    <row r="228" spans="1:13" x14ac:dyDescent="0.25">
      <c r="A228" s="61"/>
      <c r="B228" s="117">
        <v>4</v>
      </c>
      <c r="C228" s="222">
        <v>44419</v>
      </c>
      <c r="D228" s="175">
        <v>0.69652777777777775</v>
      </c>
      <c r="E228" s="222">
        <v>44419</v>
      </c>
      <c r="F228" s="33">
        <v>0.72777777777777775</v>
      </c>
      <c r="G228" s="108">
        <v>45</v>
      </c>
      <c r="H228" s="108" t="s">
        <v>14</v>
      </c>
      <c r="I228" s="108" t="s">
        <v>36</v>
      </c>
      <c r="J228" s="108" t="s">
        <v>79</v>
      </c>
      <c r="K228" s="172">
        <v>678.91</v>
      </c>
      <c r="L228" s="37">
        <f t="shared" ref="L228:L240" si="11">G228/1440*K228</f>
        <v>21.215937499999999</v>
      </c>
      <c r="M228" s="157"/>
    </row>
    <row r="229" spans="1:13" x14ac:dyDescent="0.25">
      <c r="A229" s="61"/>
      <c r="B229" s="74">
        <v>5</v>
      </c>
      <c r="C229" s="222">
        <v>44419</v>
      </c>
      <c r="D229" s="175">
        <v>0.69652777777777775</v>
      </c>
      <c r="E229" s="222">
        <v>44419</v>
      </c>
      <c r="F229" s="33">
        <v>0.73055555555555562</v>
      </c>
      <c r="G229" s="108">
        <v>49</v>
      </c>
      <c r="H229" s="108" t="s">
        <v>14</v>
      </c>
      <c r="I229" s="108" t="s">
        <v>36</v>
      </c>
      <c r="J229" s="108" t="s">
        <v>107</v>
      </c>
      <c r="K229" s="172">
        <v>408.21</v>
      </c>
      <c r="L229" s="37">
        <f t="shared" si="11"/>
        <v>13.890479166666665</v>
      </c>
      <c r="M229" s="157"/>
    </row>
    <row r="230" spans="1:13" ht="15.75" thickBot="1" x14ac:dyDescent="0.3">
      <c r="A230" s="61"/>
      <c r="B230" s="74">
        <v>6</v>
      </c>
      <c r="C230" s="32">
        <v>44420</v>
      </c>
      <c r="D230" s="33">
        <v>0.22222222222222221</v>
      </c>
      <c r="E230" s="32">
        <v>44420</v>
      </c>
      <c r="F230" s="33">
        <v>0.23263888888888887</v>
      </c>
      <c r="G230" s="108">
        <v>15</v>
      </c>
      <c r="H230" s="108" t="s">
        <v>14</v>
      </c>
      <c r="I230" s="49" t="s">
        <v>15</v>
      </c>
      <c r="J230" s="108" t="s">
        <v>16</v>
      </c>
      <c r="K230" s="172">
        <v>20.3</v>
      </c>
      <c r="L230" s="37">
        <f t="shared" si="11"/>
        <v>0.21145833333333333</v>
      </c>
      <c r="M230" s="157"/>
    </row>
    <row r="231" spans="1:13" x14ac:dyDescent="0.25">
      <c r="A231" s="61"/>
      <c r="B231" s="117">
        <v>7</v>
      </c>
      <c r="C231" s="75">
        <v>44432</v>
      </c>
      <c r="D231" s="76">
        <v>2.9166666666666664E-2</v>
      </c>
      <c r="E231" s="75">
        <v>44432</v>
      </c>
      <c r="F231" s="76">
        <v>0.23958333333333334</v>
      </c>
      <c r="G231" s="99">
        <v>303</v>
      </c>
      <c r="H231" s="99" t="s">
        <v>35</v>
      </c>
      <c r="I231" s="99" t="s">
        <v>36</v>
      </c>
      <c r="J231" s="78" t="s">
        <v>94</v>
      </c>
      <c r="K231" s="168">
        <v>242.98</v>
      </c>
      <c r="L231" s="101">
        <f t="shared" si="11"/>
        <v>51.127041666666663</v>
      </c>
      <c r="M231" s="157"/>
    </row>
    <row r="232" spans="1:13" x14ac:dyDescent="0.25">
      <c r="A232" s="61"/>
      <c r="B232" s="74">
        <v>8</v>
      </c>
      <c r="C232" s="32">
        <v>44433</v>
      </c>
      <c r="D232" s="33">
        <v>9.8611111111111108E-2</v>
      </c>
      <c r="E232" s="32">
        <v>44433</v>
      </c>
      <c r="F232" s="33">
        <v>0.12708333333333333</v>
      </c>
      <c r="G232" s="108">
        <v>41</v>
      </c>
      <c r="H232" s="108" t="s">
        <v>14</v>
      </c>
      <c r="I232" s="49" t="s">
        <v>15</v>
      </c>
      <c r="J232" s="108" t="s">
        <v>102</v>
      </c>
      <c r="K232" s="172">
        <v>674.08</v>
      </c>
      <c r="L232" s="37">
        <f t="shared" si="11"/>
        <v>19.192555555555558</v>
      </c>
      <c r="M232" s="157"/>
    </row>
    <row r="233" spans="1:13" ht="15.75" thickBot="1" x14ac:dyDescent="0.3">
      <c r="A233" s="61"/>
      <c r="B233" s="74">
        <v>9</v>
      </c>
      <c r="C233" s="32">
        <v>44433</v>
      </c>
      <c r="D233" s="33">
        <v>0.57847222222222217</v>
      </c>
      <c r="E233" s="32">
        <v>44433</v>
      </c>
      <c r="F233" s="33">
        <v>0.59444444444444444</v>
      </c>
      <c r="G233" s="108">
        <v>23</v>
      </c>
      <c r="H233" s="108" t="s">
        <v>14</v>
      </c>
      <c r="I233" s="49" t="s">
        <v>15</v>
      </c>
      <c r="J233" s="108" t="s">
        <v>16</v>
      </c>
      <c r="K233" s="172">
        <v>19.96</v>
      </c>
      <c r="L233" s="37">
        <f t="shared" si="11"/>
        <v>0.31880555555555556</v>
      </c>
      <c r="M233" s="157"/>
    </row>
    <row r="234" spans="1:13" x14ac:dyDescent="0.25">
      <c r="A234" s="61"/>
      <c r="B234" s="117">
        <v>10</v>
      </c>
      <c r="C234" s="75">
        <v>44435</v>
      </c>
      <c r="D234" s="76">
        <v>0.22847222222222222</v>
      </c>
      <c r="E234" s="75">
        <v>44435</v>
      </c>
      <c r="F234" s="76">
        <v>0.28333333333333333</v>
      </c>
      <c r="G234" s="99">
        <v>79</v>
      </c>
      <c r="H234" s="99" t="s">
        <v>35</v>
      </c>
      <c r="I234" s="99" t="s">
        <v>36</v>
      </c>
      <c r="J234" s="99" t="s">
        <v>106</v>
      </c>
      <c r="K234" s="168">
        <v>119.09</v>
      </c>
      <c r="L234" s="101">
        <f t="shared" si="11"/>
        <v>6.5334097222222223</v>
      </c>
      <c r="M234" s="157"/>
    </row>
    <row r="235" spans="1:13" ht="15" customHeight="1" x14ac:dyDescent="0.25">
      <c r="A235" s="61"/>
      <c r="B235" s="74">
        <v>11</v>
      </c>
      <c r="C235" s="75">
        <v>44435</v>
      </c>
      <c r="D235" s="76">
        <v>0.69791666666666663</v>
      </c>
      <c r="E235" s="75">
        <v>44435</v>
      </c>
      <c r="F235" s="76">
        <v>0.74513888888888891</v>
      </c>
      <c r="G235" s="99">
        <v>68</v>
      </c>
      <c r="H235" s="99" t="s">
        <v>35</v>
      </c>
      <c r="I235" s="99" t="s">
        <v>36</v>
      </c>
      <c r="J235" s="99" t="s">
        <v>106</v>
      </c>
      <c r="K235" s="168">
        <v>119.09</v>
      </c>
      <c r="L235" s="101">
        <f t="shared" si="11"/>
        <v>5.6236944444444443</v>
      </c>
      <c r="M235" s="157"/>
    </row>
    <row r="236" spans="1:13" ht="15.75" thickBot="1" x14ac:dyDescent="0.3">
      <c r="A236" s="61"/>
      <c r="B236" s="74">
        <v>12</v>
      </c>
      <c r="C236" s="32">
        <v>44436</v>
      </c>
      <c r="D236" s="33">
        <v>0.27291666666666664</v>
      </c>
      <c r="E236" s="32">
        <v>44436</v>
      </c>
      <c r="F236" s="33">
        <v>0.2951388888888889</v>
      </c>
      <c r="G236" s="108">
        <v>32</v>
      </c>
      <c r="H236" s="108" t="s">
        <v>14</v>
      </c>
      <c r="I236" s="108" t="s">
        <v>15</v>
      </c>
      <c r="J236" s="108" t="s">
        <v>103</v>
      </c>
      <c r="K236" s="172">
        <v>13.23</v>
      </c>
      <c r="L236" s="37">
        <f t="shared" si="11"/>
        <v>0.29400000000000004</v>
      </c>
      <c r="M236" s="157"/>
    </row>
    <row r="237" spans="1:13" x14ac:dyDescent="0.25">
      <c r="A237" s="61"/>
      <c r="B237" s="117">
        <v>13</v>
      </c>
      <c r="C237" s="32">
        <v>44436</v>
      </c>
      <c r="D237" s="33">
        <v>0.27291666666666664</v>
      </c>
      <c r="E237" s="32">
        <v>44436</v>
      </c>
      <c r="F237" s="225">
        <v>0.29722222222222222</v>
      </c>
      <c r="G237" s="108">
        <v>35</v>
      </c>
      <c r="H237" s="108" t="s">
        <v>14</v>
      </c>
      <c r="I237" s="108" t="s">
        <v>15</v>
      </c>
      <c r="J237" s="108" t="s">
        <v>25</v>
      </c>
      <c r="K237" s="172">
        <v>452.71</v>
      </c>
      <c r="L237" s="37">
        <f t="shared" si="11"/>
        <v>11.003368055555555</v>
      </c>
      <c r="M237" s="157"/>
    </row>
    <row r="238" spans="1:13" x14ac:dyDescent="0.25">
      <c r="A238" s="61"/>
      <c r="B238" s="74">
        <v>14</v>
      </c>
      <c r="C238" s="32">
        <v>44436</v>
      </c>
      <c r="D238" s="33">
        <v>0.27291666666666664</v>
      </c>
      <c r="E238" s="32">
        <v>44436</v>
      </c>
      <c r="F238" s="33">
        <v>0.29930555555555555</v>
      </c>
      <c r="G238" s="108">
        <v>38</v>
      </c>
      <c r="H238" s="108" t="s">
        <v>14</v>
      </c>
      <c r="I238" s="49" t="s">
        <v>15</v>
      </c>
      <c r="J238" s="108" t="s">
        <v>104</v>
      </c>
      <c r="K238" s="52">
        <v>340.07</v>
      </c>
      <c r="L238" s="37">
        <f t="shared" si="11"/>
        <v>8.974069444444444</v>
      </c>
      <c r="M238" s="157"/>
    </row>
    <row r="239" spans="1:13" ht="15.75" thickBot="1" x14ac:dyDescent="0.3">
      <c r="A239" s="61"/>
      <c r="B239" s="74">
        <v>15</v>
      </c>
      <c r="C239" s="32">
        <v>44436</v>
      </c>
      <c r="D239" s="33">
        <v>0.27291666666666664</v>
      </c>
      <c r="E239" s="32">
        <v>44436</v>
      </c>
      <c r="F239" s="33">
        <v>0.2986111111111111</v>
      </c>
      <c r="G239" s="108">
        <v>37</v>
      </c>
      <c r="H239" s="108" t="s">
        <v>14</v>
      </c>
      <c r="I239" s="108" t="s">
        <v>15</v>
      </c>
      <c r="J239" s="108" t="s">
        <v>105</v>
      </c>
      <c r="K239" s="172">
        <v>969.5</v>
      </c>
      <c r="L239" s="37">
        <f t="shared" si="11"/>
        <v>24.910763888888887</v>
      </c>
      <c r="M239" s="157"/>
    </row>
    <row r="240" spans="1:13" ht="15.75" thickBot="1" x14ac:dyDescent="0.3">
      <c r="A240" s="61"/>
      <c r="B240" s="117">
        <v>16</v>
      </c>
      <c r="C240" s="226">
        <v>44436</v>
      </c>
      <c r="D240" s="227">
        <v>0.27291666666666664</v>
      </c>
      <c r="E240" s="226">
        <v>44436</v>
      </c>
      <c r="F240" s="227">
        <v>0.31458333333333333</v>
      </c>
      <c r="G240" s="228">
        <v>60</v>
      </c>
      <c r="H240" s="228" t="s">
        <v>14</v>
      </c>
      <c r="I240" s="228" t="s">
        <v>15</v>
      </c>
      <c r="J240" s="228" t="s">
        <v>95</v>
      </c>
      <c r="K240" s="229">
        <v>119.66</v>
      </c>
      <c r="L240" s="230">
        <f t="shared" si="11"/>
        <v>4.9858333333333329</v>
      </c>
      <c r="M240" s="157"/>
    </row>
    <row r="241" spans="2:13" ht="15" customHeight="1" x14ac:dyDescent="0.25">
      <c r="B241" s="306" t="s">
        <v>21</v>
      </c>
      <c r="C241" s="307"/>
      <c r="D241" s="307"/>
      <c r="E241" s="307"/>
      <c r="F241" s="308"/>
      <c r="G241" s="127">
        <f>SUM(G225:G240)</f>
        <v>1082</v>
      </c>
      <c r="H241" s="309" t="s">
        <v>22</v>
      </c>
      <c r="I241" s="309"/>
      <c r="J241" s="309"/>
      <c r="K241" s="309"/>
      <c r="L241" s="128">
        <f>SUM(L225:L240)</f>
        <v>198.85731250000001</v>
      </c>
      <c r="M241" s="26"/>
    </row>
    <row r="242" spans="2:13" ht="15" customHeight="1" thickBot="1" x14ac:dyDescent="0.3">
      <c r="B242" s="310" t="s">
        <v>23</v>
      </c>
      <c r="C242" s="311"/>
      <c r="D242" s="311"/>
      <c r="E242" s="311"/>
      <c r="F242" s="312"/>
      <c r="G242" s="58">
        <f>G241+G213</f>
        <v>540684</v>
      </c>
      <c r="H242" s="313" t="s">
        <v>24</v>
      </c>
      <c r="I242" s="314"/>
      <c r="J242" s="314"/>
      <c r="K242" s="314"/>
      <c r="L242" s="96">
        <f>L241+L213</f>
        <v>6341.934902500001</v>
      </c>
      <c r="M242" s="26"/>
    </row>
    <row r="243" spans="2:13" ht="15" customHeight="1" x14ac:dyDescent="0.25">
      <c r="B243" s="158"/>
      <c r="C243" s="158"/>
      <c r="D243" s="158"/>
      <c r="E243" s="158"/>
      <c r="F243" s="158"/>
      <c r="G243" s="159"/>
      <c r="H243" s="160"/>
      <c r="I243" s="160"/>
      <c r="J243" s="160"/>
      <c r="K243" s="160"/>
      <c r="L243" s="161"/>
      <c r="M243" s="26"/>
    </row>
    <row r="244" spans="2:13" ht="15" customHeight="1" x14ac:dyDescent="0.25">
      <c r="B244" s="158"/>
      <c r="C244" s="158"/>
      <c r="D244" s="158"/>
      <c r="E244" s="158"/>
      <c r="F244" s="158"/>
      <c r="G244" s="159"/>
      <c r="H244" s="160"/>
    </row>
    <row r="245" spans="2:13" ht="15" customHeight="1" thickBot="1" x14ac:dyDescent="0.3">
      <c r="B245" s="158"/>
      <c r="C245" s="158"/>
      <c r="D245" s="158"/>
      <c r="E245" s="158"/>
      <c r="F245" s="158"/>
      <c r="G245" s="159"/>
      <c r="H245" s="160"/>
      <c r="I245" s="160"/>
      <c r="J245" s="160"/>
      <c r="K245" s="160"/>
      <c r="L245" s="161"/>
      <c r="M245" s="26"/>
    </row>
    <row r="246" spans="2:13" ht="15" customHeight="1" x14ac:dyDescent="0.25">
      <c r="B246" s="284" t="s">
        <v>70</v>
      </c>
      <c r="C246" s="285"/>
      <c r="D246" s="285"/>
      <c r="E246" s="285"/>
      <c r="F246" s="285"/>
      <c r="G246" s="285"/>
      <c r="H246" s="285"/>
      <c r="I246" s="285"/>
      <c r="J246" s="285"/>
      <c r="K246" s="285"/>
      <c r="L246" s="286"/>
      <c r="M246" s="26"/>
    </row>
    <row r="247" spans="2:13" ht="15" customHeight="1" thickBot="1" x14ac:dyDescent="0.3">
      <c r="B247" s="287"/>
      <c r="C247" s="288"/>
      <c r="D247" s="288"/>
      <c r="E247" s="288"/>
      <c r="F247" s="288"/>
      <c r="G247" s="288"/>
      <c r="H247" s="288"/>
      <c r="I247" s="288"/>
      <c r="J247" s="288"/>
      <c r="K247" s="288"/>
      <c r="L247" s="289"/>
      <c r="M247" s="26"/>
    </row>
    <row r="248" spans="2:13" ht="15" customHeight="1" thickBot="1" x14ac:dyDescent="0.3">
      <c r="B248" s="22"/>
      <c r="C248" s="23"/>
      <c r="D248" s="24"/>
      <c r="E248" s="24"/>
      <c r="F248" s="24"/>
      <c r="G248" s="24"/>
      <c r="H248" s="24"/>
      <c r="I248" s="24"/>
      <c r="J248" s="24"/>
      <c r="K248" s="24"/>
      <c r="L248" s="24"/>
      <c r="M248" s="26"/>
    </row>
    <row r="249" spans="2:13" ht="15" customHeight="1" thickBot="1" x14ac:dyDescent="0.3">
      <c r="B249" s="351" t="s">
        <v>1</v>
      </c>
      <c r="C249" s="352"/>
      <c r="D249" s="25"/>
      <c r="E249" s="26"/>
      <c r="F249" s="25"/>
      <c r="G249" s="26"/>
      <c r="H249" s="26"/>
      <c r="I249" s="26"/>
      <c r="J249" s="26"/>
      <c r="K249" s="26"/>
      <c r="L249" s="26"/>
      <c r="M249" s="26"/>
    </row>
    <row r="250" spans="2:13" ht="15" customHeight="1" x14ac:dyDescent="0.25">
      <c r="B250" s="353" t="s">
        <v>109</v>
      </c>
      <c r="C250" s="354"/>
      <c r="D250" s="354"/>
      <c r="E250" s="354"/>
      <c r="F250" s="354"/>
      <c r="G250" s="354"/>
      <c r="H250" s="354"/>
      <c r="I250" s="354"/>
      <c r="J250" s="354"/>
      <c r="K250" s="354"/>
      <c r="L250" s="355"/>
      <c r="M250" s="26"/>
    </row>
    <row r="251" spans="2:13" ht="19.5" customHeight="1" x14ac:dyDescent="0.25">
      <c r="B251" s="356"/>
      <c r="C251" s="357" t="s">
        <v>3</v>
      </c>
      <c r="D251" s="357"/>
      <c r="E251" s="357" t="s">
        <v>4</v>
      </c>
      <c r="F251" s="357"/>
      <c r="G251" s="358" t="s">
        <v>5</v>
      </c>
      <c r="H251" s="360" t="s">
        <v>6</v>
      </c>
      <c r="I251" s="360" t="s">
        <v>7</v>
      </c>
      <c r="J251" s="360" t="s">
        <v>8</v>
      </c>
      <c r="K251" s="360" t="s">
        <v>9</v>
      </c>
      <c r="L251" s="350" t="s">
        <v>10</v>
      </c>
      <c r="M251" s="26"/>
    </row>
    <row r="252" spans="2:13" ht="19.5" customHeight="1" thickBot="1" x14ac:dyDescent="0.3">
      <c r="B252" s="303"/>
      <c r="C252" s="29" t="s">
        <v>11</v>
      </c>
      <c r="D252" s="29" t="s">
        <v>12</v>
      </c>
      <c r="E252" s="29" t="s">
        <v>13</v>
      </c>
      <c r="F252" s="29" t="s">
        <v>12</v>
      </c>
      <c r="G252" s="359"/>
      <c r="H252" s="304"/>
      <c r="I252" s="304"/>
      <c r="J252" s="304"/>
      <c r="K252" s="304"/>
      <c r="L252" s="305"/>
      <c r="M252" s="26"/>
    </row>
    <row r="253" spans="2:13" ht="15" customHeight="1" x14ac:dyDescent="0.25">
      <c r="B253" s="162">
        <v>1</v>
      </c>
      <c r="C253" s="163">
        <v>44446</v>
      </c>
      <c r="D253" s="164">
        <v>4.7916666666666663E-2</v>
      </c>
      <c r="E253" s="163">
        <v>44446</v>
      </c>
      <c r="F253" s="164">
        <v>0.13472222222222222</v>
      </c>
      <c r="G253" s="165">
        <v>125</v>
      </c>
      <c r="H253" s="165" t="s">
        <v>35</v>
      </c>
      <c r="I253" s="165" t="s">
        <v>36</v>
      </c>
      <c r="J253" s="165" t="s">
        <v>94</v>
      </c>
      <c r="K253" s="166">
        <v>267.38</v>
      </c>
      <c r="L253" s="80">
        <f t="shared" ref="L253:L255" si="12">G253/1440*K253</f>
        <v>23.210069444444443</v>
      </c>
      <c r="M253" s="26"/>
    </row>
    <row r="254" spans="2:13" ht="15" customHeight="1" x14ac:dyDescent="0.25">
      <c r="B254" s="74">
        <v>2</v>
      </c>
      <c r="C254" s="75">
        <v>44449</v>
      </c>
      <c r="D254" s="76">
        <v>0.4458333333333333</v>
      </c>
      <c r="E254" s="75">
        <v>44449</v>
      </c>
      <c r="F254" s="76">
        <v>0.52083333333333337</v>
      </c>
      <c r="G254" s="99">
        <v>108</v>
      </c>
      <c r="H254" s="99" t="s">
        <v>35</v>
      </c>
      <c r="I254" s="99" t="s">
        <v>84</v>
      </c>
      <c r="J254" s="167" t="s">
        <v>20</v>
      </c>
      <c r="K254" s="168">
        <v>72.02</v>
      </c>
      <c r="L254" s="101">
        <f t="shared" si="12"/>
        <v>5.4014999999999995</v>
      </c>
      <c r="M254" s="26"/>
    </row>
    <row r="255" spans="2:13" ht="15" customHeight="1" x14ac:dyDescent="0.25">
      <c r="B255" s="74">
        <v>3</v>
      </c>
      <c r="C255" s="102">
        <v>44449</v>
      </c>
      <c r="D255" s="103">
        <v>0.52083333333333337</v>
      </c>
      <c r="E255" s="102">
        <v>44449</v>
      </c>
      <c r="F255" s="103">
        <v>0.52777777777777779</v>
      </c>
      <c r="G255" s="104">
        <v>10</v>
      </c>
      <c r="H255" s="104" t="s">
        <v>14</v>
      </c>
      <c r="I255" s="104" t="s">
        <v>84</v>
      </c>
      <c r="J255" s="169" t="s">
        <v>20</v>
      </c>
      <c r="K255" s="170">
        <v>72.02</v>
      </c>
      <c r="L255" s="42">
        <f t="shared" si="12"/>
        <v>0.5001388888888888</v>
      </c>
      <c r="M255" s="26"/>
    </row>
    <row r="256" spans="2:13" ht="15" customHeight="1" x14ac:dyDescent="0.25">
      <c r="B256" s="162">
        <v>4</v>
      </c>
      <c r="C256" s="75">
        <v>44460</v>
      </c>
      <c r="D256" s="76">
        <v>4.5833333333333337E-2</v>
      </c>
      <c r="E256" s="75">
        <v>44460</v>
      </c>
      <c r="F256" s="76">
        <v>0.17083333333333331</v>
      </c>
      <c r="G256" s="99">
        <v>180</v>
      </c>
      <c r="H256" s="99" t="s">
        <v>35</v>
      </c>
      <c r="I256" s="99" t="s">
        <v>36</v>
      </c>
      <c r="J256" s="165" t="s">
        <v>94</v>
      </c>
      <c r="K256" s="168">
        <v>269.39999999999998</v>
      </c>
      <c r="L256" s="101">
        <f>G256/1440*K256</f>
        <v>33.674999999999997</v>
      </c>
      <c r="M256" s="26"/>
    </row>
    <row r="257" spans="1:13" ht="15" customHeight="1" x14ac:dyDescent="0.25">
      <c r="B257" s="74">
        <v>5</v>
      </c>
      <c r="C257" s="75">
        <v>44467</v>
      </c>
      <c r="D257" s="171">
        <v>5.6944444444444443E-2</v>
      </c>
      <c r="E257" s="75">
        <v>44467</v>
      </c>
      <c r="F257" s="171">
        <v>0.10625</v>
      </c>
      <c r="G257" s="99">
        <v>71</v>
      </c>
      <c r="H257" s="99" t="s">
        <v>35</v>
      </c>
      <c r="I257" s="99" t="s">
        <v>36</v>
      </c>
      <c r="J257" s="165" t="s">
        <v>94</v>
      </c>
      <c r="K257" s="168">
        <v>261.95999999999998</v>
      </c>
      <c r="L257" s="101">
        <f t="shared" ref="L257:L258" si="13">G257/1440*K257</f>
        <v>12.916083333333331</v>
      </c>
      <c r="M257" s="26"/>
    </row>
    <row r="258" spans="1:13" ht="15" customHeight="1" x14ac:dyDescent="0.25">
      <c r="B258" s="74">
        <v>6</v>
      </c>
      <c r="C258" s="32">
        <v>44469</v>
      </c>
      <c r="D258" s="33">
        <v>0.68333333333333324</v>
      </c>
      <c r="E258" s="32">
        <v>44470</v>
      </c>
      <c r="F258" s="33">
        <v>0.38194444444444442</v>
      </c>
      <c r="G258" s="108">
        <v>1006</v>
      </c>
      <c r="H258" s="108" t="s">
        <v>14</v>
      </c>
      <c r="I258" s="108" t="s">
        <v>15</v>
      </c>
      <c r="J258" s="108" t="s">
        <v>16</v>
      </c>
      <c r="K258" s="172">
        <v>17.57</v>
      </c>
      <c r="L258" s="37">
        <f t="shared" si="13"/>
        <v>12.274597222222221</v>
      </c>
      <c r="M258" s="26"/>
    </row>
    <row r="259" spans="1:13" ht="15" customHeight="1" x14ac:dyDescent="0.25">
      <c r="B259" s="306" t="s">
        <v>21</v>
      </c>
      <c r="C259" s="307"/>
      <c r="D259" s="307"/>
      <c r="E259" s="307"/>
      <c r="F259" s="308"/>
      <c r="G259" s="127">
        <f>SUM(G253:G258)</f>
        <v>1500</v>
      </c>
      <c r="H259" s="309" t="s">
        <v>22</v>
      </c>
      <c r="I259" s="309"/>
      <c r="J259" s="309"/>
      <c r="K259" s="309"/>
      <c r="L259" s="128">
        <f>SUM(L253:L258)</f>
        <v>87.977388888888882</v>
      </c>
      <c r="M259" s="26"/>
    </row>
    <row r="260" spans="1:13" ht="15" customHeight="1" thickBot="1" x14ac:dyDescent="0.3">
      <c r="B260" s="310" t="s">
        <v>23</v>
      </c>
      <c r="C260" s="311"/>
      <c r="D260" s="311"/>
      <c r="E260" s="311"/>
      <c r="F260" s="312"/>
      <c r="G260" s="58">
        <f>G259+G242</f>
        <v>542184</v>
      </c>
      <c r="H260" s="313" t="s">
        <v>24</v>
      </c>
      <c r="I260" s="314"/>
      <c r="J260" s="314"/>
      <c r="K260" s="314"/>
      <c r="L260" s="96">
        <f>L259+L242</f>
        <v>6429.9122913888896</v>
      </c>
      <c r="M260" s="157"/>
    </row>
    <row r="263" spans="1:13" ht="15.75" thickBot="1" x14ac:dyDescent="0.3"/>
    <row r="264" spans="1:13" x14ac:dyDescent="0.25">
      <c r="B264" s="284" t="s">
        <v>69</v>
      </c>
      <c r="C264" s="285"/>
      <c r="D264" s="285"/>
      <c r="E264" s="285"/>
      <c r="F264" s="285"/>
      <c r="G264" s="285"/>
      <c r="H264" s="285"/>
      <c r="I264" s="285"/>
      <c r="J264" s="285"/>
      <c r="K264" s="285"/>
      <c r="L264" s="286"/>
      <c r="M264" s="26"/>
    </row>
    <row r="265" spans="1:13" ht="15.75" thickBot="1" x14ac:dyDescent="0.3">
      <c r="B265" s="287"/>
      <c r="C265" s="288"/>
      <c r="D265" s="288"/>
      <c r="E265" s="288"/>
      <c r="F265" s="288"/>
      <c r="G265" s="288"/>
      <c r="H265" s="288"/>
      <c r="I265" s="288"/>
      <c r="J265" s="288"/>
      <c r="K265" s="288"/>
      <c r="L265" s="289"/>
      <c r="M265" s="26"/>
    </row>
    <row r="266" spans="1:13" ht="15.75" thickBot="1" x14ac:dyDescent="0.3">
      <c r="B266" s="22"/>
      <c r="C266" s="23"/>
      <c r="D266" s="24"/>
      <c r="E266" s="24"/>
      <c r="F266" s="24"/>
      <c r="G266" s="24"/>
      <c r="H266" s="24"/>
      <c r="I266" s="24"/>
      <c r="J266" s="24"/>
      <c r="K266" s="24"/>
      <c r="L266" s="24"/>
      <c r="M266" s="26"/>
    </row>
    <row r="267" spans="1:13" ht="15.75" thickBot="1" x14ac:dyDescent="0.3">
      <c r="A267" s="61"/>
      <c r="B267" s="290" t="s">
        <v>1</v>
      </c>
      <c r="C267" s="291"/>
      <c r="D267" s="25"/>
      <c r="E267" s="26"/>
      <c r="F267" s="25"/>
      <c r="G267" s="26"/>
      <c r="H267" s="26"/>
      <c r="I267" s="26"/>
      <c r="J267" s="26"/>
      <c r="K267" s="26"/>
      <c r="L267" s="26"/>
      <c r="M267" s="26"/>
    </row>
    <row r="268" spans="1:13" ht="15.75" thickBot="1" x14ac:dyDescent="0.3">
      <c r="A268" s="61"/>
      <c r="B268" s="292" t="s">
        <v>2</v>
      </c>
      <c r="C268" s="293"/>
      <c r="D268" s="27"/>
      <c r="E268" s="27"/>
      <c r="F268" s="27"/>
      <c r="G268" s="27"/>
      <c r="H268" s="27"/>
      <c r="I268" s="27"/>
      <c r="J268" s="27"/>
      <c r="K268" s="27"/>
      <c r="L268" s="28"/>
      <c r="M268" s="26"/>
    </row>
    <row r="269" spans="1:13" x14ac:dyDescent="0.25">
      <c r="A269" s="61"/>
      <c r="B269" s="294"/>
      <c r="C269" s="296" t="s">
        <v>3</v>
      </c>
      <c r="D269" s="297"/>
      <c r="E269" s="298" t="s">
        <v>4</v>
      </c>
      <c r="F269" s="298"/>
      <c r="G269" s="299" t="s">
        <v>5</v>
      </c>
      <c r="H269" s="299" t="s">
        <v>6</v>
      </c>
      <c r="I269" s="299" t="s">
        <v>7</v>
      </c>
      <c r="J269" s="299" t="s">
        <v>8</v>
      </c>
      <c r="K269" s="299" t="s">
        <v>9</v>
      </c>
      <c r="L269" s="301" t="s">
        <v>10</v>
      </c>
      <c r="M269" s="26"/>
    </row>
    <row r="270" spans="1:13" ht="24.75" customHeight="1" thickBot="1" x14ac:dyDescent="0.3">
      <c r="A270" s="61"/>
      <c r="B270" s="303"/>
      <c r="C270" s="29" t="s">
        <v>11</v>
      </c>
      <c r="D270" s="29" t="s">
        <v>12</v>
      </c>
      <c r="E270" s="29" t="s">
        <v>13</v>
      </c>
      <c r="F270" s="29" t="s">
        <v>12</v>
      </c>
      <c r="G270" s="304"/>
      <c r="H270" s="304"/>
      <c r="I270" s="304"/>
      <c r="J270" s="304"/>
      <c r="K270" s="304"/>
      <c r="L270" s="305"/>
      <c r="M270" s="26"/>
    </row>
    <row r="271" spans="1:13" x14ac:dyDescent="0.25">
      <c r="A271" s="61"/>
      <c r="B271" s="82">
        <v>1</v>
      </c>
      <c r="C271" s="86">
        <v>44474</v>
      </c>
      <c r="D271" s="87">
        <v>4.7222222222222221E-2</v>
      </c>
      <c r="E271" s="86">
        <v>44474</v>
      </c>
      <c r="F271" s="87">
        <v>0.14861111111111111</v>
      </c>
      <c r="G271" s="152">
        <v>146</v>
      </c>
      <c r="H271" s="88" t="s">
        <v>35</v>
      </c>
      <c r="I271" s="88" t="s">
        <v>36</v>
      </c>
      <c r="J271" s="173" t="s">
        <v>94</v>
      </c>
      <c r="K271" s="89">
        <v>273.13</v>
      </c>
      <c r="L271" s="80">
        <f>G271/1440*K271</f>
        <v>27.692347222222221</v>
      </c>
      <c r="M271" s="26"/>
    </row>
    <row r="272" spans="1:13" x14ac:dyDescent="0.25">
      <c r="A272" s="61"/>
      <c r="B272" s="82">
        <v>2</v>
      </c>
      <c r="C272" s="83">
        <v>44479</v>
      </c>
      <c r="D272" s="34">
        <v>0.63124999999999998</v>
      </c>
      <c r="E272" s="83">
        <v>44479</v>
      </c>
      <c r="F272" s="34">
        <v>0.7993055555555556</v>
      </c>
      <c r="G272" s="174">
        <v>242</v>
      </c>
      <c r="H272" s="35" t="s">
        <v>14</v>
      </c>
      <c r="I272" s="35" t="s">
        <v>15</v>
      </c>
      <c r="J272" s="35" t="s">
        <v>45</v>
      </c>
      <c r="K272" s="36">
        <v>188.18</v>
      </c>
      <c r="L272" s="84">
        <f t="shared" ref="L272:L278" si="14">G272/1440*K272</f>
        <v>31.624694444444447</v>
      </c>
      <c r="M272" s="26"/>
    </row>
    <row r="273" spans="1:14" x14ac:dyDescent="0.25">
      <c r="A273" s="61"/>
      <c r="B273" s="82">
        <v>3</v>
      </c>
      <c r="C273" s="83">
        <v>44480</v>
      </c>
      <c r="D273" s="175">
        <v>0.4145833333333333</v>
      </c>
      <c r="E273" s="83">
        <v>44480</v>
      </c>
      <c r="F273" s="175">
        <v>0.49027777777777781</v>
      </c>
      <c r="G273" s="174">
        <v>109</v>
      </c>
      <c r="H273" s="35" t="s">
        <v>14</v>
      </c>
      <c r="I273" s="35" t="s">
        <v>15</v>
      </c>
      <c r="J273" s="35" t="s">
        <v>112</v>
      </c>
      <c r="K273" s="36">
        <v>551.27</v>
      </c>
      <c r="L273" s="84">
        <f t="shared" si="14"/>
        <v>41.728076388888887</v>
      </c>
      <c r="M273" s="26"/>
    </row>
    <row r="274" spans="1:14" x14ac:dyDescent="0.25">
      <c r="A274" s="61"/>
      <c r="B274" s="82">
        <v>4</v>
      </c>
      <c r="C274" s="83">
        <v>44480</v>
      </c>
      <c r="D274" s="175">
        <v>0.75486111111111109</v>
      </c>
      <c r="E274" s="83">
        <v>44480</v>
      </c>
      <c r="F274" s="175">
        <v>0.76250000000000007</v>
      </c>
      <c r="G274" s="174">
        <v>11</v>
      </c>
      <c r="H274" s="35" t="s">
        <v>14</v>
      </c>
      <c r="I274" s="35" t="s">
        <v>36</v>
      </c>
      <c r="J274" s="176" t="s">
        <v>94</v>
      </c>
      <c r="K274" s="36">
        <v>283.10000000000002</v>
      </c>
      <c r="L274" s="84">
        <f t="shared" si="14"/>
        <v>2.1625694444444448</v>
      </c>
      <c r="M274" s="26"/>
    </row>
    <row r="275" spans="1:14" x14ac:dyDescent="0.25">
      <c r="A275" s="61"/>
      <c r="B275" s="82">
        <v>5</v>
      </c>
      <c r="C275" s="83">
        <v>44488</v>
      </c>
      <c r="D275" s="175">
        <v>0</v>
      </c>
      <c r="E275" s="83">
        <v>44488</v>
      </c>
      <c r="F275" s="34">
        <v>0.38819444444444445</v>
      </c>
      <c r="G275" s="174">
        <v>559</v>
      </c>
      <c r="H275" s="35" t="s">
        <v>14</v>
      </c>
      <c r="I275" s="35" t="s">
        <v>15</v>
      </c>
      <c r="J275" s="35" t="s">
        <v>18</v>
      </c>
      <c r="K275" s="36">
        <v>8.73</v>
      </c>
      <c r="L275" s="84">
        <f t="shared" si="14"/>
        <v>3.3889375000000004</v>
      </c>
      <c r="M275" s="26"/>
    </row>
    <row r="276" spans="1:14" x14ac:dyDescent="0.25">
      <c r="A276" s="61"/>
      <c r="B276" s="82">
        <v>6</v>
      </c>
      <c r="C276" s="83">
        <v>44488</v>
      </c>
      <c r="D276" s="175">
        <v>0.28055555555555556</v>
      </c>
      <c r="E276" s="83">
        <v>44488</v>
      </c>
      <c r="F276" s="34">
        <v>0.28541666666666665</v>
      </c>
      <c r="G276" s="174">
        <v>7</v>
      </c>
      <c r="H276" s="35" t="s">
        <v>14</v>
      </c>
      <c r="I276" s="35" t="s">
        <v>15</v>
      </c>
      <c r="J276" s="35" t="s">
        <v>34</v>
      </c>
      <c r="K276" s="36">
        <v>13.48</v>
      </c>
      <c r="L276" s="84">
        <f t="shared" si="14"/>
        <v>6.5527777777777782E-2</v>
      </c>
      <c r="M276" s="26"/>
    </row>
    <row r="277" spans="1:14" s="178" customFormat="1" ht="15.75" x14ac:dyDescent="0.25">
      <c r="A277" s="177"/>
      <c r="B277" s="82">
        <v>7</v>
      </c>
      <c r="C277" s="32">
        <v>44492</v>
      </c>
      <c r="D277" s="34">
        <v>0.72916666666666663</v>
      </c>
      <c r="E277" s="32">
        <v>44492</v>
      </c>
      <c r="F277" s="34">
        <v>0.7715277777777777</v>
      </c>
      <c r="G277" s="174">
        <v>61</v>
      </c>
      <c r="H277" s="35" t="s">
        <v>14</v>
      </c>
      <c r="I277" s="35" t="s">
        <v>15</v>
      </c>
      <c r="J277" s="35" t="s">
        <v>18</v>
      </c>
      <c r="K277" s="36">
        <v>8.5500000000000007</v>
      </c>
      <c r="L277" s="84">
        <f t="shared" si="14"/>
        <v>0.36218750000000005</v>
      </c>
      <c r="M277" s="26"/>
      <c r="N277" s="20"/>
    </row>
    <row r="278" spans="1:14" s="178" customFormat="1" ht="15.75" x14ac:dyDescent="0.25">
      <c r="A278" s="177"/>
      <c r="B278" s="82">
        <v>8</v>
      </c>
      <c r="C278" s="75">
        <v>44497</v>
      </c>
      <c r="D278" s="87">
        <v>0.42986111111111108</v>
      </c>
      <c r="E278" s="75">
        <v>44497</v>
      </c>
      <c r="F278" s="87">
        <v>0.53333333333333333</v>
      </c>
      <c r="G278" s="152">
        <v>149</v>
      </c>
      <c r="H278" s="88" t="s">
        <v>35</v>
      </c>
      <c r="I278" s="88" t="s">
        <v>36</v>
      </c>
      <c r="J278" s="88" t="s">
        <v>18</v>
      </c>
      <c r="K278" s="89">
        <v>8.4499999999999993</v>
      </c>
      <c r="L278" s="80">
        <f t="shared" si="14"/>
        <v>0.87434027777777767</v>
      </c>
      <c r="M278" s="26"/>
      <c r="N278" s="20"/>
    </row>
    <row r="279" spans="1:14" ht="15.75" customHeight="1" x14ac:dyDescent="0.25">
      <c r="A279" s="61"/>
      <c r="B279" s="179" t="s">
        <v>21</v>
      </c>
      <c r="C279" s="180"/>
      <c r="D279" s="180"/>
      <c r="E279" s="180"/>
      <c r="F279" s="181"/>
      <c r="G279" s="127">
        <f>SUM(G271:G278)</f>
        <v>1284</v>
      </c>
      <c r="H279" s="182" t="s">
        <v>110</v>
      </c>
      <c r="I279" s="183"/>
      <c r="J279" s="183"/>
      <c r="K279" s="184"/>
      <c r="L279" s="185">
        <f>SUM(L271:L278)</f>
        <v>107.89868055555554</v>
      </c>
      <c r="M279" s="26"/>
    </row>
    <row r="280" spans="1:14" ht="15.75" thickBot="1" x14ac:dyDescent="0.3">
      <c r="B280" s="92" t="s">
        <v>23</v>
      </c>
      <c r="C280" s="93"/>
      <c r="D280" s="93"/>
      <c r="E280" s="93"/>
      <c r="F280" s="94"/>
      <c r="G280" s="58">
        <f>G279+G260</f>
        <v>543468</v>
      </c>
      <c r="H280" s="186" t="s">
        <v>111</v>
      </c>
      <c r="I280" s="187"/>
      <c r="J280" s="187"/>
      <c r="K280" s="95"/>
      <c r="L280" s="96">
        <f>L279+L260</f>
        <v>6537.8109719444456</v>
      </c>
      <c r="M280" s="26"/>
    </row>
    <row r="282" spans="1:14" ht="15.75" thickBot="1" x14ac:dyDescent="0.3"/>
    <row r="283" spans="1:14" x14ac:dyDescent="0.25">
      <c r="B283" s="284" t="s">
        <v>68</v>
      </c>
      <c r="C283" s="285"/>
      <c r="D283" s="285"/>
      <c r="E283" s="285"/>
      <c r="F283" s="285"/>
      <c r="G283" s="285"/>
      <c r="H283" s="285"/>
      <c r="I283" s="285"/>
      <c r="J283" s="285"/>
      <c r="K283" s="285"/>
      <c r="L283" s="286"/>
    </row>
    <row r="284" spans="1:14" ht="15.75" thickBot="1" x14ac:dyDescent="0.3">
      <c r="B284" s="287"/>
      <c r="C284" s="288"/>
      <c r="D284" s="288"/>
      <c r="E284" s="288"/>
      <c r="F284" s="288"/>
      <c r="G284" s="288"/>
      <c r="H284" s="288"/>
      <c r="I284" s="288"/>
      <c r="J284" s="288"/>
      <c r="K284" s="288"/>
      <c r="L284" s="289"/>
    </row>
    <row r="285" spans="1:14" ht="15.75" thickBot="1" x14ac:dyDescent="0.3">
      <c r="B285" s="22"/>
      <c r="C285" s="23"/>
      <c r="D285" s="24"/>
      <c r="E285" s="24"/>
      <c r="F285" s="24"/>
      <c r="G285" s="24"/>
      <c r="H285" s="24"/>
      <c r="I285" s="24"/>
      <c r="J285" s="24"/>
      <c r="K285" s="24"/>
      <c r="L285" s="24"/>
    </row>
    <row r="286" spans="1:14" ht="15.75" thickBot="1" x14ac:dyDescent="0.3">
      <c r="B286" s="290" t="s">
        <v>1</v>
      </c>
      <c r="C286" s="291"/>
      <c r="D286" s="25"/>
      <c r="E286" s="26"/>
      <c r="F286" s="25"/>
      <c r="G286" s="26"/>
      <c r="H286" s="26"/>
      <c r="I286" s="26"/>
      <c r="J286" s="26"/>
      <c r="K286" s="26"/>
      <c r="L286" s="26"/>
    </row>
    <row r="287" spans="1:14" ht="15.75" thickBot="1" x14ac:dyDescent="0.3">
      <c r="B287" s="292" t="s">
        <v>2</v>
      </c>
      <c r="C287" s="293"/>
      <c r="D287" s="27"/>
      <c r="E287" s="27"/>
      <c r="F287" s="27"/>
      <c r="G287" s="27"/>
      <c r="H287" s="27"/>
      <c r="I287" s="27"/>
      <c r="J287" s="27"/>
      <c r="K287" s="27"/>
      <c r="L287" s="28"/>
    </row>
    <row r="288" spans="1:14" x14ac:dyDescent="0.25">
      <c r="B288" s="294"/>
      <c r="C288" s="296" t="s">
        <v>3</v>
      </c>
      <c r="D288" s="297"/>
      <c r="E288" s="298" t="s">
        <v>4</v>
      </c>
      <c r="F288" s="298"/>
      <c r="G288" s="299" t="s">
        <v>5</v>
      </c>
      <c r="H288" s="299" t="s">
        <v>6</v>
      </c>
      <c r="I288" s="299" t="s">
        <v>7</v>
      </c>
      <c r="J288" s="299" t="s">
        <v>8</v>
      </c>
      <c r="K288" s="299" t="s">
        <v>9</v>
      </c>
      <c r="L288" s="301" t="s">
        <v>10</v>
      </c>
    </row>
    <row r="289" spans="2:13" ht="23.25" customHeight="1" x14ac:dyDescent="0.25">
      <c r="B289" s="295"/>
      <c r="C289" s="71" t="s">
        <v>11</v>
      </c>
      <c r="D289" s="71" t="s">
        <v>12</v>
      </c>
      <c r="E289" s="71" t="s">
        <v>13</v>
      </c>
      <c r="F289" s="71" t="s">
        <v>12</v>
      </c>
      <c r="G289" s="300"/>
      <c r="H289" s="300"/>
      <c r="I289" s="300"/>
      <c r="J289" s="300"/>
      <c r="K289" s="300"/>
      <c r="L289" s="302"/>
    </row>
    <row r="290" spans="2:13" x14ac:dyDescent="0.25">
      <c r="B290" s="108">
        <v>1</v>
      </c>
      <c r="C290" s="32">
        <v>44504</v>
      </c>
      <c r="D290" s="33">
        <v>0.37083333333333335</v>
      </c>
      <c r="E290" s="32">
        <v>44504</v>
      </c>
      <c r="F290" s="33">
        <v>0.40486111111111112</v>
      </c>
      <c r="G290" s="188">
        <v>49</v>
      </c>
      <c r="H290" s="108" t="s">
        <v>14</v>
      </c>
      <c r="I290" s="108" t="s">
        <v>36</v>
      </c>
      <c r="J290" s="189" t="s">
        <v>115</v>
      </c>
      <c r="K290" s="172">
        <v>646.4065714285714</v>
      </c>
      <c r="L290" s="190">
        <f t="shared" ref="L290:L313" si="15">G290/1440*K290</f>
        <v>21.995779166666665</v>
      </c>
      <c r="M290" s="191"/>
    </row>
    <row r="291" spans="2:13" x14ac:dyDescent="0.25">
      <c r="B291" s="108">
        <v>2</v>
      </c>
      <c r="C291" s="32">
        <v>44504</v>
      </c>
      <c r="D291" s="33">
        <v>0.37083333333333335</v>
      </c>
      <c r="E291" s="32">
        <v>44504</v>
      </c>
      <c r="F291" s="33">
        <v>0.40347222222222223</v>
      </c>
      <c r="G291" s="188">
        <v>47</v>
      </c>
      <c r="H291" s="108" t="s">
        <v>14</v>
      </c>
      <c r="I291" s="108" t="s">
        <v>36</v>
      </c>
      <c r="J291" s="108" t="s">
        <v>114</v>
      </c>
      <c r="K291" s="172">
        <v>1605.8968571428572</v>
      </c>
      <c r="L291" s="190">
        <f t="shared" si="15"/>
        <v>52.414689087301596</v>
      </c>
      <c r="M291" s="191"/>
    </row>
    <row r="292" spans="2:13" x14ac:dyDescent="0.25">
      <c r="B292" s="108">
        <v>3</v>
      </c>
      <c r="C292" s="32">
        <v>44504</v>
      </c>
      <c r="D292" s="192">
        <v>0.37083333333333335</v>
      </c>
      <c r="E292" s="32">
        <v>44504</v>
      </c>
      <c r="F292" s="192">
        <v>0.37986111111111115</v>
      </c>
      <c r="G292" s="188">
        <v>13</v>
      </c>
      <c r="H292" s="108" t="s">
        <v>14</v>
      </c>
      <c r="I292" s="108" t="s">
        <v>36</v>
      </c>
      <c r="J292" s="108" t="s">
        <v>116</v>
      </c>
      <c r="K292" s="172">
        <v>518.94428571428568</v>
      </c>
      <c r="L292" s="190">
        <f t="shared" si="15"/>
        <v>4.6849136904761899</v>
      </c>
      <c r="M292" s="191"/>
    </row>
    <row r="293" spans="2:13" x14ac:dyDescent="0.25">
      <c r="B293" s="108">
        <v>4</v>
      </c>
      <c r="C293" s="32">
        <v>44504</v>
      </c>
      <c r="D293" s="192">
        <v>0.37083333333333335</v>
      </c>
      <c r="E293" s="32">
        <v>44504</v>
      </c>
      <c r="F293" s="192">
        <v>0.38055555555555554</v>
      </c>
      <c r="G293" s="188">
        <v>14</v>
      </c>
      <c r="H293" s="108" t="s">
        <v>14</v>
      </c>
      <c r="I293" s="108" t="s">
        <v>36</v>
      </c>
      <c r="J293" s="189" t="s">
        <v>117</v>
      </c>
      <c r="K293" s="172">
        <v>186.46814285714285</v>
      </c>
      <c r="L293" s="190">
        <f t="shared" si="15"/>
        <v>1.8128847222222222</v>
      </c>
      <c r="M293" s="191"/>
    </row>
    <row r="294" spans="2:13" x14ac:dyDescent="0.25">
      <c r="B294" s="108">
        <v>5</v>
      </c>
      <c r="C294" s="32">
        <v>44504</v>
      </c>
      <c r="D294" s="192">
        <v>0.37083333333333335</v>
      </c>
      <c r="E294" s="32">
        <v>44504</v>
      </c>
      <c r="F294" s="33">
        <v>0.39027777777777778</v>
      </c>
      <c r="G294" s="188">
        <v>28</v>
      </c>
      <c r="H294" s="108" t="s">
        <v>14</v>
      </c>
      <c r="I294" s="108" t="s">
        <v>36</v>
      </c>
      <c r="J294" s="108" t="s">
        <v>118</v>
      </c>
      <c r="K294" s="172">
        <v>438.59428571428572</v>
      </c>
      <c r="L294" s="190">
        <f t="shared" si="15"/>
        <v>8.5282222222222224</v>
      </c>
      <c r="M294" s="191"/>
    </row>
    <row r="295" spans="2:13" x14ac:dyDescent="0.25">
      <c r="B295" s="108">
        <v>6</v>
      </c>
      <c r="C295" s="32">
        <v>44504</v>
      </c>
      <c r="D295" s="192">
        <v>0.37083333333333335</v>
      </c>
      <c r="E295" s="32">
        <v>44504</v>
      </c>
      <c r="F295" s="33">
        <v>0.39097222222222222</v>
      </c>
      <c r="G295" s="188">
        <v>29</v>
      </c>
      <c r="H295" s="108" t="s">
        <v>14</v>
      </c>
      <c r="I295" s="108" t="s">
        <v>36</v>
      </c>
      <c r="J295" s="108" t="s">
        <v>119</v>
      </c>
      <c r="K295" s="172">
        <v>116.58157142857144</v>
      </c>
      <c r="L295" s="190">
        <f t="shared" si="15"/>
        <v>2.3478233134920639</v>
      </c>
      <c r="M295" s="191"/>
    </row>
    <row r="296" spans="2:13" x14ac:dyDescent="0.25">
      <c r="B296" s="108">
        <v>7</v>
      </c>
      <c r="C296" s="32">
        <v>44504</v>
      </c>
      <c r="D296" s="33">
        <v>0.37083333333333335</v>
      </c>
      <c r="E296" s="32">
        <v>44504</v>
      </c>
      <c r="F296" s="33">
        <v>0.3923611111111111</v>
      </c>
      <c r="G296" s="188">
        <v>31</v>
      </c>
      <c r="H296" s="108" t="s">
        <v>14</v>
      </c>
      <c r="I296" s="108" t="s">
        <v>36</v>
      </c>
      <c r="J296" s="108" t="s">
        <v>120</v>
      </c>
      <c r="K296" s="172">
        <v>224.11657142857143</v>
      </c>
      <c r="L296" s="190">
        <f t="shared" si="15"/>
        <v>4.8247317460317465</v>
      </c>
      <c r="M296" s="191"/>
    </row>
    <row r="297" spans="2:13" x14ac:dyDescent="0.25">
      <c r="B297" s="108">
        <v>8</v>
      </c>
      <c r="C297" s="32">
        <v>44504</v>
      </c>
      <c r="D297" s="33">
        <v>0.37083333333333335</v>
      </c>
      <c r="E297" s="32">
        <v>44504</v>
      </c>
      <c r="F297" s="33">
        <v>0.3972222222222222</v>
      </c>
      <c r="G297" s="188">
        <v>38</v>
      </c>
      <c r="H297" s="108" t="s">
        <v>14</v>
      </c>
      <c r="I297" s="108" t="s">
        <v>36</v>
      </c>
      <c r="J297" s="108" t="s">
        <v>121</v>
      </c>
      <c r="K297" s="172">
        <v>235.26128571428572</v>
      </c>
      <c r="L297" s="190">
        <f t="shared" si="15"/>
        <v>6.2082839285714284</v>
      </c>
      <c r="M297" s="191"/>
    </row>
    <row r="298" spans="2:13" x14ac:dyDescent="0.25">
      <c r="B298" s="108">
        <v>9</v>
      </c>
      <c r="C298" s="32">
        <v>44504</v>
      </c>
      <c r="D298" s="33">
        <v>0.37083333333333335</v>
      </c>
      <c r="E298" s="32">
        <v>44504</v>
      </c>
      <c r="F298" s="33">
        <v>0.41388888888888892</v>
      </c>
      <c r="G298" s="188">
        <v>62</v>
      </c>
      <c r="H298" s="108" t="s">
        <v>14</v>
      </c>
      <c r="I298" s="108" t="s">
        <v>36</v>
      </c>
      <c r="J298" s="108" t="s">
        <v>122</v>
      </c>
      <c r="K298" s="172">
        <v>175.1574285714286</v>
      </c>
      <c r="L298" s="190">
        <f t="shared" si="15"/>
        <v>7.5415003968253975</v>
      </c>
      <c r="M298" s="191"/>
    </row>
    <row r="299" spans="2:13" x14ac:dyDescent="0.25">
      <c r="B299" s="108">
        <v>10</v>
      </c>
      <c r="C299" s="32">
        <v>44504</v>
      </c>
      <c r="D299" s="33">
        <v>0.37083333333333335</v>
      </c>
      <c r="E299" s="32">
        <v>44504</v>
      </c>
      <c r="F299" s="33">
        <v>0.3756944444444445</v>
      </c>
      <c r="G299" s="188">
        <v>7</v>
      </c>
      <c r="H299" s="108" t="s">
        <v>14</v>
      </c>
      <c r="I299" s="108" t="s">
        <v>36</v>
      </c>
      <c r="J299" s="108" t="s">
        <v>89</v>
      </c>
      <c r="K299" s="172">
        <v>476.15614285714281</v>
      </c>
      <c r="L299" s="190">
        <f t="shared" si="15"/>
        <v>2.3146479166666665</v>
      </c>
      <c r="M299" s="191"/>
    </row>
    <row r="300" spans="2:13" x14ac:dyDescent="0.25">
      <c r="B300" s="108">
        <v>11</v>
      </c>
      <c r="C300" s="32">
        <v>44504</v>
      </c>
      <c r="D300" s="33">
        <v>0.37083333333333335</v>
      </c>
      <c r="E300" s="32">
        <v>44504</v>
      </c>
      <c r="F300" s="33">
        <v>0.4152777777777778</v>
      </c>
      <c r="G300" s="188">
        <v>64</v>
      </c>
      <c r="H300" s="108" t="s">
        <v>14</v>
      </c>
      <c r="I300" s="108" t="s">
        <v>36</v>
      </c>
      <c r="J300" s="108" t="s">
        <v>123</v>
      </c>
      <c r="K300" s="172">
        <v>35.348142857142861</v>
      </c>
      <c r="L300" s="190">
        <f t="shared" si="15"/>
        <v>1.5710285714285717</v>
      </c>
      <c r="M300" s="191"/>
    </row>
    <row r="301" spans="2:13" x14ac:dyDescent="0.25">
      <c r="B301" s="108">
        <v>12</v>
      </c>
      <c r="C301" s="32">
        <v>44504</v>
      </c>
      <c r="D301" s="33">
        <v>0.37083333333333335</v>
      </c>
      <c r="E301" s="32">
        <v>44504</v>
      </c>
      <c r="F301" s="33">
        <v>0.41944444444444445</v>
      </c>
      <c r="G301" s="188">
        <v>70</v>
      </c>
      <c r="H301" s="108" t="s">
        <v>14</v>
      </c>
      <c r="I301" s="108" t="s">
        <v>36</v>
      </c>
      <c r="J301" s="108" t="s">
        <v>18</v>
      </c>
      <c r="K301" s="172">
        <v>8.3285714285714274</v>
      </c>
      <c r="L301" s="190">
        <f t="shared" si="15"/>
        <v>0.40486111111111106</v>
      </c>
      <c r="M301" s="191"/>
    </row>
    <row r="302" spans="2:13" x14ac:dyDescent="0.25">
      <c r="B302" s="108">
        <v>13</v>
      </c>
      <c r="C302" s="32">
        <v>44504</v>
      </c>
      <c r="D302" s="33">
        <v>0.37083333333333335</v>
      </c>
      <c r="E302" s="32">
        <v>44504</v>
      </c>
      <c r="F302" s="33">
        <v>0.41944444444444445</v>
      </c>
      <c r="G302" s="188">
        <v>70</v>
      </c>
      <c r="H302" s="108" t="s">
        <v>14</v>
      </c>
      <c r="I302" s="108" t="s">
        <v>36</v>
      </c>
      <c r="J302" s="108" t="s">
        <v>34</v>
      </c>
      <c r="K302" s="172">
        <v>12.120000000000001</v>
      </c>
      <c r="L302" s="190">
        <f t="shared" si="15"/>
        <v>0.58916666666666673</v>
      </c>
      <c r="M302" s="191"/>
    </row>
    <row r="303" spans="2:13" x14ac:dyDescent="0.25">
      <c r="B303" s="108">
        <v>14</v>
      </c>
      <c r="C303" s="32">
        <v>44504</v>
      </c>
      <c r="D303" s="33">
        <v>0.37083333333333335</v>
      </c>
      <c r="E303" s="32">
        <v>44504</v>
      </c>
      <c r="F303" s="33">
        <v>0.4201388888888889</v>
      </c>
      <c r="G303" s="188">
        <v>71</v>
      </c>
      <c r="H303" s="108" t="s">
        <v>14</v>
      </c>
      <c r="I303" s="108" t="s">
        <v>36</v>
      </c>
      <c r="J303" s="108" t="s">
        <v>79</v>
      </c>
      <c r="K303" s="172">
        <v>545.44657142857147</v>
      </c>
      <c r="L303" s="190">
        <f t="shared" si="15"/>
        <v>26.89354623015873</v>
      </c>
      <c r="M303" s="191"/>
    </row>
    <row r="304" spans="2:13" x14ac:dyDescent="0.25">
      <c r="B304" s="108">
        <v>15</v>
      </c>
      <c r="C304" s="32">
        <v>44504</v>
      </c>
      <c r="D304" s="33">
        <v>0.37083333333333335</v>
      </c>
      <c r="E304" s="32">
        <v>44504</v>
      </c>
      <c r="F304" s="33">
        <v>0.43472222222222223</v>
      </c>
      <c r="G304" s="188">
        <v>92</v>
      </c>
      <c r="H304" s="108" t="s">
        <v>14</v>
      </c>
      <c r="I304" s="108" t="s">
        <v>36</v>
      </c>
      <c r="J304" s="108" t="s">
        <v>80</v>
      </c>
      <c r="K304" s="172">
        <v>404.01428571428568</v>
      </c>
      <c r="L304" s="190">
        <f t="shared" si="15"/>
        <v>25.812023809523804</v>
      </c>
      <c r="M304" s="191"/>
    </row>
    <row r="305" spans="2:13" x14ac:dyDescent="0.25">
      <c r="B305" s="108">
        <v>16</v>
      </c>
      <c r="C305" s="32">
        <v>44504</v>
      </c>
      <c r="D305" s="33">
        <v>0.37083333333333335</v>
      </c>
      <c r="E305" s="32">
        <v>44504</v>
      </c>
      <c r="F305" s="33">
        <v>0.43541666666666662</v>
      </c>
      <c r="G305" s="188">
        <v>93</v>
      </c>
      <c r="H305" s="108" t="s">
        <v>14</v>
      </c>
      <c r="I305" s="108" t="s">
        <v>36</v>
      </c>
      <c r="J305" s="108" t="s">
        <v>113</v>
      </c>
      <c r="K305" s="172">
        <v>707.63199999999995</v>
      </c>
      <c r="L305" s="190">
        <f t="shared" si="15"/>
        <v>45.701233333333334</v>
      </c>
      <c r="M305" s="191"/>
    </row>
    <row r="306" spans="2:13" x14ac:dyDescent="0.25">
      <c r="B306" s="108">
        <v>17</v>
      </c>
      <c r="C306" s="32">
        <v>44505</v>
      </c>
      <c r="D306" s="33">
        <v>0.17569444444444446</v>
      </c>
      <c r="E306" s="32">
        <v>44505</v>
      </c>
      <c r="F306" s="33">
        <v>0.4993055555555555</v>
      </c>
      <c r="G306" s="188">
        <v>466</v>
      </c>
      <c r="H306" s="108" t="s">
        <v>14</v>
      </c>
      <c r="I306" s="108" t="s">
        <v>15</v>
      </c>
      <c r="J306" s="108" t="s">
        <v>45</v>
      </c>
      <c r="K306" s="172">
        <v>235.26128571428572</v>
      </c>
      <c r="L306" s="190">
        <f t="shared" si="15"/>
        <v>76.133166071428576</v>
      </c>
      <c r="M306" s="191"/>
    </row>
    <row r="307" spans="2:13" x14ac:dyDescent="0.25">
      <c r="B307" s="108">
        <v>18</v>
      </c>
      <c r="C307" s="75">
        <v>44511</v>
      </c>
      <c r="D307" s="76">
        <v>0.34236111111111112</v>
      </c>
      <c r="E307" s="75">
        <v>44511</v>
      </c>
      <c r="F307" s="76">
        <v>0.41666666666666669</v>
      </c>
      <c r="G307" s="193">
        <v>107</v>
      </c>
      <c r="H307" s="99" t="s">
        <v>35</v>
      </c>
      <c r="I307" s="99" t="s">
        <v>36</v>
      </c>
      <c r="J307" s="99" t="s">
        <v>16</v>
      </c>
      <c r="K307" s="168">
        <v>18.423571428571428</v>
      </c>
      <c r="L307" s="125">
        <f t="shared" si="15"/>
        <v>1.3689737103174602</v>
      </c>
      <c r="M307" s="191"/>
    </row>
    <row r="308" spans="2:13" x14ac:dyDescent="0.25">
      <c r="B308" s="108">
        <v>19</v>
      </c>
      <c r="C308" s="102">
        <v>44511</v>
      </c>
      <c r="D308" s="103">
        <v>0.41666666666666669</v>
      </c>
      <c r="E308" s="102">
        <v>44511</v>
      </c>
      <c r="F308" s="103">
        <v>0.43402777777777773</v>
      </c>
      <c r="G308" s="194">
        <v>25</v>
      </c>
      <c r="H308" s="104" t="s">
        <v>14</v>
      </c>
      <c r="I308" s="104" t="s">
        <v>36</v>
      </c>
      <c r="J308" s="104" t="s">
        <v>16</v>
      </c>
      <c r="K308" s="170">
        <v>18.423571428571428</v>
      </c>
      <c r="L308" s="195">
        <f t="shared" si="15"/>
        <v>0.31985367063492065</v>
      </c>
      <c r="M308" s="191"/>
    </row>
    <row r="309" spans="2:13" x14ac:dyDescent="0.25">
      <c r="B309" s="108">
        <v>20</v>
      </c>
      <c r="C309" s="75">
        <v>44511</v>
      </c>
      <c r="D309" s="76">
        <v>0.62777777777777777</v>
      </c>
      <c r="E309" s="75">
        <v>44511</v>
      </c>
      <c r="F309" s="76">
        <v>0.6875</v>
      </c>
      <c r="G309" s="193">
        <v>86</v>
      </c>
      <c r="H309" s="99" t="s">
        <v>35</v>
      </c>
      <c r="I309" s="99" t="s">
        <v>36</v>
      </c>
      <c r="J309" s="99" t="s">
        <v>16</v>
      </c>
      <c r="K309" s="168">
        <v>18.423571428571428</v>
      </c>
      <c r="L309" s="125">
        <f t="shared" si="15"/>
        <v>1.100296626984127</v>
      </c>
      <c r="M309" s="191"/>
    </row>
    <row r="310" spans="2:13" x14ac:dyDescent="0.25">
      <c r="B310" s="108">
        <v>21</v>
      </c>
      <c r="C310" s="102">
        <v>44511</v>
      </c>
      <c r="D310" s="103">
        <v>0.6875</v>
      </c>
      <c r="E310" s="102">
        <v>44511</v>
      </c>
      <c r="F310" s="103">
        <v>0.70347222222222217</v>
      </c>
      <c r="G310" s="194">
        <v>23</v>
      </c>
      <c r="H310" s="104" t="s">
        <v>14</v>
      </c>
      <c r="I310" s="104" t="s">
        <v>36</v>
      </c>
      <c r="J310" s="104" t="s">
        <v>16</v>
      </c>
      <c r="K310" s="170">
        <v>18.423571428571428</v>
      </c>
      <c r="L310" s="195">
        <f t="shared" si="15"/>
        <v>0.29426537698412697</v>
      </c>
      <c r="M310" s="191"/>
    </row>
    <row r="311" spans="2:13" x14ac:dyDescent="0.25">
      <c r="B311" s="108">
        <v>22</v>
      </c>
      <c r="C311" s="32">
        <v>44511</v>
      </c>
      <c r="D311" s="33">
        <v>0.26527777777777778</v>
      </c>
      <c r="E311" s="32">
        <v>44511</v>
      </c>
      <c r="F311" s="33">
        <v>0.52777777777777779</v>
      </c>
      <c r="G311" s="188">
        <v>378</v>
      </c>
      <c r="H311" s="108" t="s">
        <v>14</v>
      </c>
      <c r="I311" s="108" t="s">
        <v>15</v>
      </c>
      <c r="J311" s="108" t="s">
        <v>45</v>
      </c>
      <c r="K311" s="172">
        <v>211.30185714285716</v>
      </c>
      <c r="L311" s="190">
        <f t="shared" si="15"/>
        <v>55.466737500000008</v>
      </c>
      <c r="M311" s="191"/>
    </row>
    <row r="312" spans="2:13" x14ac:dyDescent="0.25">
      <c r="B312" s="108">
        <v>23</v>
      </c>
      <c r="C312" s="32">
        <v>44526</v>
      </c>
      <c r="D312" s="33">
        <v>0.80138888888888893</v>
      </c>
      <c r="E312" s="32">
        <v>44526</v>
      </c>
      <c r="F312" s="33">
        <v>0.8520833333333333</v>
      </c>
      <c r="G312" s="188">
        <v>73</v>
      </c>
      <c r="H312" s="108" t="s">
        <v>14</v>
      </c>
      <c r="I312" s="108" t="s">
        <v>36</v>
      </c>
      <c r="J312" s="108" t="s">
        <v>18</v>
      </c>
      <c r="K312" s="172">
        <v>9.1111428571428572</v>
      </c>
      <c r="L312" s="190">
        <f t="shared" si="15"/>
        <v>0.46188432539682539</v>
      </c>
      <c r="M312" s="191"/>
    </row>
    <row r="313" spans="2:13" ht="15.75" thickBot="1" x14ac:dyDescent="0.3">
      <c r="B313" s="108">
        <v>24</v>
      </c>
      <c r="C313" s="197">
        <v>44526</v>
      </c>
      <c r="D313" s="198">
        <v>0.80138888888888893</v>
      </c>
      <c r="E313" s="197">
        <v>44526</v>
      </c>
      <c r="F313" s="198">
        <v>0.80555555555555547</v>
      </c>
      <c r="G313" s="199">
        <v>6</v>
      </c>
      <c r="H313" s="196" t="s">
        <v>14</v>
      </c>
      <c r="I313" s="196" t="s">
        <v>36</v>
      </c>
      <c r="J313" s="196" t="s">
        <v>34</v>
      </c>
      <c r="K313" s="200">
        <v>12.908571428571429</v>
      </c>
      <c r="L313" s="201">
        <f t="shared" si="15"/>
        <v>5.3785714285714291E-2</v>
      </c>
      <c r="M313" s="191"/>
    </row>
    <row r="314" spans="2:13" x14ac:dyDescent="0.25">
      <c r="B314" s="53" t="s">
        <v>21</v>
      </c>
      <c r="C314" s="54"/>
      <c r="D314" s="54"/>
      <c r="E314" s="54"/>
      <c r="F314" s="55"/>
      <c r="G314" s="56">
        <f>SUM(G290:G313)</f>
        <v>1942</v>
      </c>
      <c r="H314" s="202" t="s">
        <v>22</v>
      </c>
      <c r="I314" s="203"/>
      <c r="J314" s="203"/>
      <c r="K314" s="91"/>
      <c r="L314" s="204">
        <f>SUM(L290:L313)</f>
        <v>348.8442989087302</v>
      </c>
      <c r="M314" s="191"/>
    </row>
    <row r="315" spans="2:13" ht="15.75" thickBot="1" x14ac:dyDescent="0.3">
      <c r="B315" s="92" t="s">
        <v>23</v>
      </c>
      <c r="C315" s="93"/>
      <c r="D315" s="93"/>
      <c r="E315" s="93"/>
      <c r="F315" s="94"/>
      <c r="G315" s="58">
        <f>G280+G314</f>
        <v>545410</v>
      </c>
      <c r="H315" s="205" t="s">
        <v>24</v>
      </c>
      <c r="I315" s="187"/>
      <c r="J315" s="187"/>
      <c r="K315" s="95"/>
      <c r="L315" s="96">
        <f>L314+L280</f>
        <v>6886.6552708531754</v>
      </c>
      <c r="M315" s="191"/>
    </row>
    <row r="316" spans="2:13" x14ac:dyDescent="0.25">
      <c r="B316" s="158"/>
      <c r="C316" s="158"/>
      <c r="D316" s="158"/>
      <c r="E316" s="158"/>
      <c r="F316" s="158"/>
      <c r="G316" s="159"/>
      <c r="H316" s="158"/>
      <c r="I316" s="160"/>
      <c r="J316" s="160"/>
      <c r="K316" s="160"/>
      <c r="L316" s="161"/>
      <c r="M316" s="191"/>
    </row>
    <row r="317" spans="2:13" ht="15.75" thickBot="1" x14ac:dyDescent="0.3">
      <c r="B317" s="158"/>
      <c r="C317" s="158"/>
      <c r="D317" s="158"/>
      <c r="E317" s="158"/>
      <c r="F317" s="158"/>
      <c r="G317" s="159"/>
      <c r="H317" s="158"/>
      <c r="I317" s="160"/>
      <c r="J317" s="160"/>
      <c r="K317" s="160"/>
      <c r="L317" s="161"/>
      <c r="M317" s="191"/>
    </row>
    <row r="318" spans="2:13" x14ac:dyDescent="0.25">
      <c r="B318" s="284" t="s">
        <v>67</v>
      </c>
      <c r="C318" s="285"/>
      <c r="D318" s="285"/>
      <c r="E318" s="285"/>
      <c r="F318" s="285"/>
      <c r="G318" s="285"/>
      <c r="H318" s="285"/>
      <c r="I318" s="285"/>
      <c r="J318" s="285"/>
      <c r="K318" s="285"/>
      <c r="L318" s="286"/>
      <c r="M318" s="191"/>
    </row>
    <row r="319" spans="2:13" ht="15.75" thickBot="1" x14ac:dyDescent="0.3">
      <c r="B319" s="287"/>
      <c r="C319" s="288"/>
      <c r="D319" s="288"/>
      <c r="E319" s="288"/>
      <c r="F319" s="288"/>
      <c r="G319" s="288"/>
      <c r="H319" s="288"/>
      <c r="I319" s="288"/>
      <c r="J319" s="288"/>
      <c r="K319" s="288"/>
      <c r="L319" s="289"/>
      <c r="M319" s="191"/>
    </row>
    <row r="320" spans="2:13" ht="15.75" thickBot="1" x14ac:dyDescent="0.3">
      <c r="B320" s="22"/>
      <c r="C320" s="23"/>
      <c r="D320" s="24"/>
      <c r="E320" s="24"/>
      <c r="F320" s="24"/>
      <c r="G320" s="24"/>
      <c r="H320" s="24"/>
      <c r="I320" s="24"/>
      <c r="J320" s="24"/>
      <c r="K320" s="24"/>
      <c r="L320" s="24"/>
      <c r="M320" s="191"/>
    </row>
    <row r="321" spans="2:13" ht="15.75" thickBot="1" x14ac:dyDescent="0.3">
      <c r="B321" s="290" t="s">
        <v>1</v>
      </c>
      <c r="C321" s="291"/>
      <c r="D321" s="25"/>
      <c r="E321" s="26"/>
      <c r="F321" s="25"/>
      <c r="G321" s="26"/>
      <c r="H321" s="26"/>
      <c r="I321" s="26"/>
      <c r="J321" s="26"/>
      <c r="K321" s="26"/>
      <c r="L321" s="26"/>
      <c r="M321" s="191"/>
    </row>
    <row r="322" spans="2:13" ht="15.75" thickBot="1" x14ac:dyDescent="0.3">
      <c r="B322" s="292" t="s">
        <v>2</v>
      </c>
      <c r="C322" s="293"/>
      <c r="D322" s="27"/>
      <c r="E322" s="27"/>
      <c r="F322" s="27"/>
      <c r="G322" s="27"/>
      <c r="H322" s="27"/>
      <c r="I322" s="27"/>
      <c r="J322" s="27"/>
      <c r="K322" s="27"/>
      <c r="L322" s="28"/>
      <c r="M322" s="191"/>
    </row>
    <row r="323" spans="2:13" ht="19.5" customHeight="1" x14ac:dyDescent="0.25">
      <c r="B323" s="294"/>
      <c r="C323" s="296" t="s">
        <v>3</v>
      </c>
      <c r="D323" s="297"/>
      <c r="E323" s="298" t="s">
        <v>4</v>
      </c>
      <c r="F323" s="298"/>
      <c r="G323" s="299" t="s">
        <v>5</v>
      </c>
      <c r="H323" s="299" t="s">
        <v>6</v>
      </c>
      <c r="I323" s="299" t="s">
        <v>7</v>
      </c>
      <c r="J323" s="299" t="s">
        <v>8</v>
      </c>
      <c r="K323" s="299" t="s">
        <v>9</v>
      </c>
      <c r="L323" s="301" t="s">
        <v>10</v>
      </c>
      <c r="M323" s="191"/>
    </row>
    <row r="324" spans="2:13" ht="19.5" customHeight="1" x14ac:dyDescent="0.25">
      <c r="B324" s="295"/>
      <c r="C324" s="71" t="s">
        <v>11</v>
      </c>
      <c r="D324" s="71" t="s">
        <v>12</v>
      </c>
      <c r="E324" s="71" t="s">
        <v>13</v>
      </c>
      <c r="F324" s="71" t="s">
        <v>12</v>
      </c>
      <c r="G324" s="300"/>
      <c r="H324" s="300"/>
      <c r="I324" s="300"/>
      <c r="J324" s="300"/>
      <c r="K324" s="300"/>
      <c r="L324" s="302"/>
      <c r="M324" s="191"/>
    </row>
    <row r="325" spans="2:13" x14ac:dyDescent="0.25">
      <c r="B325" s="74">
        <v>1</v>
      </c>
      <c r="C325" s="97">
        <v>44538</v>
      </c>
      <c r="D325" s="38">
        <v>0.98333333333333339</v>
      </c>
      <c r="E325" s="97">
        <v>44538</v>
      </c>
      <c r="F325" s="38">
        <v>0.99097222222222225</v>
      </c>
      <c r="G325" s="49">
        <v>11</v>
      </c>
      <c r="H325" s="49" t="s">
        <v>14</v>
      </c>
      <c r="I325" s="49" t="s">
        <v>15</v>
      </c>
      <c r="J325" s="108" t="s">
        <v>34</v>
      </c>
      <c r="K325" s="206">
        <f>7.43+7.44</f>
        <v>14.870000000000001</v>
      </c>
      <c r="L325" s="42">
        <f>G325/1440*K325</f>
        <v>0.11359027777777778</v>
      </c>
      <c r="M325" s="191"/>
    </row>
    <row r="326" spans="2:13" x14ac:dyDescent="0.25">
      <c r="B326" s="74">
        <v>2</v>
      </c>
      <c r="C326" s="97">
        <v>44539</v>
      </c>
      <c r="D326" s="38">
        <v>0.98749999999999993</v>
      </c>
      <c r="E326" s="97">
        <v>44540</v>
      </c>
      <c r="F326" s="38">
        <v>0</v>
      </c>
      <c r="G326" s="49">
        <v>18</v>
      </c>
      <c r="H326" s="49" t="s">
        <v>14</v>
      </c>
      <c r="I326" s="49" t="s">
        <v>15</v>
      </c>
      <c r="J326" s="108" t="s">
        <v>104</v>
      </c>
      <c r="K326" s="206">
        <v>251.41</v>
      </c>
      <c r="L326" s="109">
        <f t="shared" ref="L326:L359" si="16">G326/1440*K326</f>
        <v>3.1426250000000002</v>
      </c>
      <c r="M326" s="191"/>
    </row>
    <row r="327" spans="2:13" x14ac:dyDescent="0.25">
      <c r="B327" s="74">
        <v>3</v>
      </c>
      <c r="C327" s="97">
        <v>44540</v>
      </c>
      <c r="D327" s="38">
        <v>0.18611111111111112</v>
      </c>
      <c r="E327" s="97">
        <v>44540</v>
      </c>
      <c r="F327" s="38">
        <v>0.85416666666666663</v>
      </c>
      <c r="G327" s="49">
        <v>962</v>
      </c>
      <c r="H327" s="49" t="s">
        <v>14</v>
      </c>
      <c r="I327" s="49" t="s">
        <v>15</v>
      </c>
      <c r="J327" s="108" t="s">
        <v>16</v>
      </c>
      <c r="K327" s="206">
        <v>19.86</v>
      </c>
      <c r="L327" s="109">
        <f t="shared" si="16"/>
        <v>13.267583333333333</v>
      </c>
      <c r="M327" s="191"/>
    </row>
    <row r="328" spans="2:13" x14ac:dyDescent="0.25">
      <c r="B328" s="74">
        <v>4</v>
      </c>
      <c r="C328" s="97">
        <v>44540</v>
      </c>
      <c r="D328" s="38">
        <v>0.34236111111111112</v>
      </c>
      <c r="E328" s="97">
        <v>44540</v>
      </c>
      <c r="F328" s="38">
        <v>0.35625000000000001</v>
      </c>
      <c r="G328" s="49">
        <v>20</v>
      </c>
      <c r="H328" s="49" t="s">
        <v>14</v>
      </c>
      <c r="I328" s="49" t="s">
        <v>15</v>
      </c>
      <c r="J328" s="108" t="s">
        <v>20</v>
      </c>
      <c r="K328" s="206">
        <v>90.61</v>
      </c>
      <c r="L328" s="109">
        <f t="shared" si="16"/>
        <v>1.2584722222222222</v>
      </c>
      <c r="M328" s="191"/>
    </row>
    <row r="329" spans="2:13" x14ac:dyDescent="0.25">
      <c r="B329" s="74">
        <v>5</v>
      </c>
      <c r="C329" s="97">
        <v>44540</v>
      </c>
      <c r="D329" s="38">
        <v>0.46388888888888885</v>
      </c>
      <c r="E329" s="97">
        <v>44540</v>
      </c>
      <c r="F329" s="38">
        <v>0.47222222222222227</v>
      </c>
      <c r="G329" s="49">
        <v>12</v>
      </c>
      <c r="H329" s="49" t="s">
        <v>14</v>
      </c>
      <c r="I329" s="49" t="s">
        <v>15</v>
      </c>
      <c r="J329" s="108" t="s">
        <v>20</v>
      </c>
      <c r="K329" s="206">
        <v>90.61</v>
      </c>
      <c r="L329" s="109">
        <f t="shared" si="16"/>
        <v>0.75508333333333333</v>
      </c>
      <c r="M329" s="191"/>
    </row>
    <row r="330" spans="2:13" x14ac:dyDescent="0.25">
      <c r="B330" s="74">
        <v>6</v>
      </c>
      <c r="C330" s="97">
        <v>44540</v>
      </c>
      <c r="D330" s="38">
        <v>0.63958333333333328</v>
      </c>
      <c r="E330" s="97">
        <v>44540</v>
      </c>
      <c r="F330" s="38">
        <v>0.64374999999999993</v>
      </c>
      <c r="G330" s="49">
        <v>6</v>
      </c>
      <c r="H330" s="49" t="s">
        <v>14</v>
      </c>
      <c r="I330" s="49" t="s">
        <v>15</v>
      </c>
      <c r="J330" s="108" t="s">
        <v>34</v>
      </c>
      <c r="K330" s="206">
        <v>14.41</v>
      </c>
      <c r="L330" s="109">
        <f t="shared" si="16"/>
        <v>6.0041666666666667E-2</v>
      </c>
      <c r="M330" s="191"/>
    </row>
    <row r="331" spans="2:13" x14ac:dyDescent="0.25">
      <c r="B331" s="74">
        <v>7</v>
      </c>
      <c r="C331" s="97">
        <v>44540</v>
      </c>
      <c r="D331" s="38">
        <v>0.63958333333333328</v>
      </c>
      <c r="E331" s="97">
        <v>44540</v>
      </c>
      <c r="F331" s="38">
        <v>0.64374999999999993</v>
      </c>
      <c r="G331" s="49">
        <v>6</v>
      </c>
      <c r="H331" s="49" t="s">
        <v>14</v>
      </c>
      <c r="I331" s="49" t="s">
        <v>15</v>
      </c>
      <c r="J331" s="108" t="s">
        <v>18</v>
      </c>
      <c r="K331" s="206">
        <v>8.64</v>
      </c>
      <c r="L331" s="109">
        <f t="shared" si="16"/>
        <v>3.6000000000000004E-2</v>
      </c>
      <c r="M331" s="191"/>
    </row>
    <row r="332" spans="2:13" x14ac:dyDescent="0.25">
      <c r="B332" s="74">
        <v>8</v>
      </c>
      <c r="C332" s="97">
        <v>44541</v>
      </c>
      <c r="D332" s="38">
        <v>0.51597222222222217</v>
      </c>
      <c r="E332" s="97">
        <v>44541</v>
      </c>
      <c r="F332" s="38">
        <v>0.54861111111111105</v>
      </c>
      <c r="G332" s="49">
        <v>47</v>
      </c>
      <c r="H332" s="49" t="s">
        <v>14</v>
      </c>
      <c r="I332" s="49" t="s">
        <v>15</v>
      </c>
      <c r="J332" s="108" t="s">
        <v>34</v>
      </c>
      <c r="K332" s="206">
        <v>14.41</v>
      </c>
      <c r="L332" s="109">
        <f t="shared" si="16"/>
        <v>0.47032638888888895</v>
      </c>
      <c r="M332" s="191"/>
    </row>
    <row r="333" spans="2:13" x14ac:dyDescent="0.25">
      <c r="B333" s="74">
        <v>9</v>
      </c>
      <c r="C333" s="97">
        <v>44541</v>
      </c>
      <c r="D333" s="38">
        <v>0.51597222222222217</v>
      </c>
      <c r="E333" s="97">
        <v>44541</v>
      </c>
      <c r="F333" s="38">
        <v>0.54861111111111105</v>
      </c>
      <c r="G333" s="49">
        <v>47</v>
      </c>
      <c r="H333" s="49" t="s">
        <v>14</v>
      </c>
      <c r="I333" s="49" t="s">
        <v>15</v>
      </c>
      <c r="J333" s="108" t="s">
        <v>18</v>
      </c>
      <c r="K333" s="206">
        <v>8.64</v>
      </c>
      <c r="L333" s="109">
        <f t="shared" si="16"/>
        <v>0.28200000000000003</v>
      </c>
      <c r="M333" s="191"/>
    </row>
    <row r="334" spans="2:13" x14ac:dyDescent="0.25">
      <c r="B334" s="74">
        <v>10</v>
      </c>
      <c r="C334" s="97">
        <v>44541</v>
      </c>
      <c r="D334" s="38">
        <v>0.90555555555555556</v>
      </c>
      <c r="E334" s="97">
        <v>44541</v>
      </c>
      <c r="F334" s="38">
        <v>0.90972222222222221</v>
      </c>
      <c r="G334" s="49">
        <v>6</v>
      </c>
      <c r="H334" s="49" t="s">
        <v>14</v>
      </c>
      <c r="I334" s="49" t="s">
        <v>15</v>
      </c>
      <c r="J334" s="108" t="s">
        <v>34</v>
      </c>
      <c r="K334" s="206">
        <v>14.41</v>
      </c>
      <c r="L334" s="109">
        <f t="shared" si="16"/>
        <v>6.0041666666666667E-2</v>
      </c>
      <c r="M334" s="191"/>
    </row>
    <row r="335" spans="2:13" x14ac:dyDescent="0.25">
      <c r="B335" s="74">
        <v>11</v>
      </c>
      <c r="C335" s="97">
        <v>44541</v>
      </c>
      <c r="D335" s="38">
        <v>0.90555555555555556</v>
      </c>
      <c r="E335" s="97">
        <v>44541</v>
      </c>
      <c r="F335" s="38">
        <v>0.90972222222222221</v>
      </c>
      <c r="G335" s="49">
        <v>6</v>
      </c>
      <c r="H335" s="49" t="s">
        <v>14</v>
      </c>
      <c r="I335" s="49" t="s">
        <v>15</v>
      </c>
      <c r="J335" s="108" t="s">
        <v>18</v>
      </c>
      <c r="K335" s="206">
        <v>8.64</v>
      </c>
      <c r="L335" s="109">
        <f t="shared" si="16"/>
        <v>3.6000000000000004E-2</v>
      </c>
      <c r="M335" s="191"/>
    </row>
    <row r="336" spans="2:13" x14ac:dyDescent="0.25">
      <c r="B336" s="74">
        <v>12</v>
      </c>
      <c r="C336" s="97">
        <v>44541</v>
      </c>
      <c r="D336" s="38">
        <v>0.97222222222222221</v>
      </c>
      <c r="E336" s="97">
        <v>44541</v>
      </c>
      <c r="F336" s="38">
        <v>0.97499999999999998</v>
      </c>
      <c r="G336" s="49">
        <v>4</v>
      </c>
      <c r="H336" s="49" t="s">
        <v>14</v>
      </c>
      <c r="I336" s="49" t="s">
        <v>15</v>
      </c>
      <c r="J336" s="108" t="s">
        <v>34</v>
      </c>
      <c r="K336" s="206">
        <v>14.41</v>
      </c>
      <c r="L336" s="109">
        <f t="shared" si="16"/>
        <v>4.002777777777778E-2</v>
      </c>
      <c r="M336" s="191"/>
    </row>
    <row r="337" spans="2:16" x14ac:dyDescent="0.25">
      <c r="B337" s="74">
        <v>13</v>
      </c>
      <c r="C337" s="97">
        <v>44541</v>
      </c>
      <c r="D337" s="38">
        <v>0.97222222222222221</v>
      </c>
      <c r="E337" s="97">
        <v>44541</v>
      </c>
      <c r="F337" s="38">
        <v>0.97499999999999998</v>
      </c>
      <c r="G337" s="49">
        <v>4</v>
      </c>
      <c r="H337" s="49" t="s">
        <v>14</v>
      </c>
      <c r="I337" s="49" t="s">
        <v>15</v>
      </c>
      <c r="J337" s="108" t="s">
        <v>18</v>
      </c>
      <c r="K337" s="206">
        <v>8.64</v>
      </c>
      <c r="L337" s="109">
        <f t="shared" si="16"/>
        <v>2.4000000000000004E-2</v>
      </c>
      <c r="M337" s="191"/>
    </row>
    <row r="338" spans="2:16" x14ac:dyDescent="0.25">
      <c r="B338" s="74">
        <v>14</v>
      </c>
      <c r="C338" s="97">
        <v>44541</v>
      </c>
      <c r="D338" s="38">
        <v>0.99444444444444446</v>
      </c>
      <c r="E338" s="97">
        <v>44542</v>
      </c>
      <c r="F338" s="38">
        <v>0.4291666666666667</v>
      </c>
      <c r="G338" s="49">
        <v>626</v>
      </c>
      <c r="H338" s="49" t="s">
        <v>14</v>
      </c>
      <c r="I338" s="49" t="s">
        <v>15</v>
      </c>
      <c r="J338" s="108" t="s">
        <v>18</v>
      </c>
      <c r="K338" s="206">
        <v>8.64</v>
      </c>
      <c r="L338" s="109">
        <f t="shared" si="16"/>
        <v>3.7560000000000002</v>
      </c>
      <c r="M338" s="191"/>
    </row>
    <row r="339" spans="2:16" x14ac:dyDescent="0.25">
      <c r="B339" s="74">
        <v>15</v>
      </c>
      <c r="C339" s="97">
        <v>44542</v>
      </c>
      <c r="D339" s="38">
        <v>0.45208333333333334</v>
      </c>
      <c r="E339" s="97">
        <v>44542</v>
      </c>
      <c r="F339" s="38">
        <v>0.45902777777777781</v>
      </c>
      <c r="G339" s="49">
        <v>10</v>
      </c>
      <c r="H339" s="49" t="s">
        <v>14</v>
      </c>
      <c r="I339" s="49" t="s">
        <v>15</v>
      </c>
      <c r="J339" s="108" t="s">
        <v>34</v>
      </c>
      <c r="K339" s="206">
        <v>14.41</v>
      </c>
      <c r="L339" s="109">
        <f t="shared" si="16"/>
        <v>0.10006944444444443</v>
      </c>
      <c r="M339" s="191"/>
    </row>
    <row r="340" spans="2:16" x14ac:dyDescent="0.25">
      <c r="B340" s="74">
        <v>16</v>
      </c>
      <c r="C340" s="97">
        <v>44542</v>
      </c>
      <c r="D340" s="38">
        <v>0.54583333333333328</v>
      </c>
      <c r="E340" s="97">
        <v>44542</v>
      </c>
      <c r="F340" s="38">
        <v>0.55208333333333337</v>
      </c>
      <c r="G340" s="49">
        <v>9</v>
      </c>
      <c r="H340" s="49" t="s">
        <v>14</v>
      </c>
      <c r="I340" s="49" t="s">
        <v>15</v>
      </c>
      <c r="J340" s="108" t="s">
        <v>34</v>
      </c>
      <c r="K340" s="206">
        <v>14.41</v>
      </c>
      <c r="L340" s="109">
        <f t="shared" si="16"/>
        <v>9.0062500000000004E-2</v>
      </c>
      <c r="M340" s="191"/>
    </row>
    <row r="341" spans="2:16" x14ac:dyDescent="0.25">
      <c r="B341" s="74">
        <v>17</v>
      </c>
      <c r="C341" s="97">
        <v>44542</v>
      </c>
      <c r="D341" s="38">
        <v>0.54583333333333328</v>
      </c>
      <c r="E341" s="97">
        <v>44542</v>
      </c>
      <c r="F341" s="207">
        <v>0.56319444444444444</v>
      </c>
      <c r="G341" s="208">
        <v>25</v>
      </c>
      <c r="H341" s="49" t="s">
        <v>14</v>
      </c>
      <c r="I341" s="208" t="s">
        <v>15</v>
      </c>
      <c r="J341" s="108" t="s">
        <v>18</v>
      </c>
      <c r="K341" s="209">
        <v>8.64</v>
      </c>
      <c r="L341" s="109">
        <f t="shared" si="16"/>
        <v>0.15000000000000002</v>
      </c>
      <c r="M341" s="191"/>
    </row>
    <row r="342" spans="2:16" x14ac:dyDescent="0.25">
      <c r="B342" s="74">
        <v>18</v>
      </c>
      <c r="C342" s="97">
        <v>44542</v>
      </c>
      <c r="D342" s="207">
        <v>0.55763888888888891</v>
      </c>
      <c r="E342" s="97">
        <v>44542</v>
      </c>
      <c r="F342" s="207">
        <v>0.56319444444444444</v>
      </c>
      <c r="G342" s="208">
        <v>8</v>
      </c>
      <c r="H342" s="49" t="s">
        <v>14</v>
      </c>
      <c r="I342" s="208" t="s">
        <v>15</v>
      </c>
      <c r="J342" s="108" t="s">
        <v>34</v>
      </c>
      <c r="K342" s="209">
        <v>14.41</v>
      </c>
      <c r="L342" s="109">
        <f t="shared" si="16"/>
        <v>8.005555555555556E-2</v>
      </c>
      <c r="M342" s="191"/>
    </row>
    <row r="343" spans="2:16" x14ac:dyDescent="0.25">
      <c r="B343" s="74">
        <v>19</v>
      </c>
      <c r="C343" s="97">
        <v>44542</v>
      </c>
      <c r="D343" s="207">
        <v>0.57152777777777775</v>
      </c>
      <c r="E343" s="97">
        <v>44542</v>
      </c>
      <c r="F343" s="207">
        <v>0.57638888888888895</v>
      </c>
      <c r="G343" s="208">
        <v>7</v>
      </c>
      <c r="H343" s="49" t="s">
        <v>14</v>
      </c>
      <c r="I343" s="208" t="s">
        <v>15</v>
      </c>
      <c r="J343" s="108" t="s">
        <v>34</v>
      </c>
      <c r="K343" s="209">
        <v>14.41</v>
      </c>
      <c r="L343" s="109">
        <f t="shared" si="16"/>
        <v>7.0048611111111117E-2</v>
      </c>
      <c r="M343" s="191"/>
    </row>
    <row r="344" spans="2:16" x14ac:dyDescent="0.25">
      <c r="B344" s="74">
        <v>20</v>
      </c>
      <c r="C344" s="97">
        <v>44542</v>
      </c>
      <c r="D344" s="207">
        <v>0.57152777777777775</v>
      </c>
      <c r="E344" s="97">
        <v>44542</v>
      </c>
      <c r="F344" s="207">
        <v>0.58888888888888891</v>
      </c>
      <c r="G344" s="208">
        <v>25</v>
      </c>
      <c r="H344" s="49" t="s">
        <v>14</v>
      </c>
      <c r="I344" s="208" t="s">
        <v>15</v>
      </c>
      <c r="J344" s="108" t="s">
        <v>18</v>
      </c>
      <c r="K344" s="209">
        <v>8.64</v>
      </c>
      <c r="L344" s="109">
        <f t="shared" si="16"/>
        <v>0.15000000000000002</v>
      </c>
      <c r="M344" s="191"/>
    </row>
    <row r="345" spans="2:16" x14ac:dyDescent="0.25">
      <c r="B345" s="74">
        <v>21</v>
      </c>
      <c r="C345" s="97">
        <v>44542</v>
      </c>
      <c r="D345" s="207">
        <v>0.6020833333333333</v>
      </c>
      <c r="E345" s="97">
        <v>44542</v>
      </c>
      <c r="F345" s="207">
        <v>0.69652777777777775</v>
      </c>
      <c r="G345" s="208">
        <v>136</v>
      </c>
      <c r="H345" s="49" t="s">
        <v>14</v>
      </c>
      <c r="I345" s="208" t="s">
        <v>15</v>
      </c>
      <c r="J345" s="108" t="s">
        <v>18</v>
      </c>
      <c r="K345" s="209">
        <v>8.64</v>
      </c>
      <c r="L345" s="109">
        <f t="shared" si="16"/>
        <v>0.81600000000000006</v>
      </c>
      <c r="M345" s="191"/>
    </row>
    <row r="346" spans="2:16" x14ac:dyDescent="0.25">
      <c r="B346" s="74">
        <v>22</v>
      </c>
      <c r="C346" s="97">
        <v>44542</v>
      </c>
      <c r="D346" s="207">
        <v>0.62986111111111109</v>
      </c>
      <c r="E346" s="97">
        <v>44542</v>
      </c>
      <c r="F346" s="207">
        <v>0.64583333333333337</v>
      </c>
      <c r="G346" s="208">
        <v>23</v>
      </c>
      <c r="H346" s="49" t="s">
        <v>14</v>
      </c>
      <c r="I346" s="208" t="s">
        <v>15</v>
      </c>
      <c r="J346" s="108" t="s">
        <v>34</v>
      </c>
      <c r="K346" s="209">
        <v>14.41</v>
      </c>
      <c r="L346" s="109">
        <f t="shared" si="16"/>
        <v>0.2301597222222222</v>
      </c>
      <c r="M346" s="191"/>
      <c r="P346" s="20" t="s">
        <v>124</v>
      </c>
    </row>
    <row r="347" spans="2:16" x14ac:dyDescent="0.25">
      <c r="B347" s="74">
        <v>23</v>
      </c>
      <c r="C347" s="97">
        <v>44542</v>
      </c>
      <c r="D347" s="207">
        <v>0.70416666666666661</v>
      </c>
      <c r="E347" s="97">
        <v>44542</v>
      </c>
      <c r="F347" s="207">
        <v>0.7090277777777777</v>
      </c>
      <c r="G347" s="208">
        <v>7</v>
      </c>
      <c r="H347" s="49" t="s">
        <v>14</v>
      </c>
      <c r="I347" s="208" t="s">
        <v>15</v>
      </c>
      <c r="J347" s="108" t="s">
        <v>34</v>
      </c>
      <c r="K347" s="209">
        <v>14.41</v>
      </c>
      <c r="L347" s="109">
        <f t="shared" si="16"/>
        <v>7.0048611111111117E-2</v>
      </c>
      <c r="M347" s="191"/>
    </row>
    <row r="348" spans="2:16" x14ac:dyDescent="0.25">
      <c r="B348" s="74">
        <v>24</v>
      </c>
      <c r="C348" s="97">
        <v>44542</v>
      </c>
      <c r="D348" s="207">
        <v>0.75208333333333333</v>
      </c>
      <c r="E348" s="97">
        <v>44542</v>
      </c>
      <c r="F348" s="207">
        <v>0.76597222222222217</v>
      </c>
      <c r="G348" s="208">
        <v>20</v>
      </c>
      <c r="H348" s="49" t="s">
        <v>14</v>
      </c>
      <c r="I348" s="208" t="s">
        <v>15</v>
      </c>
      <c r="J348" s="108" t="s">
        <v>34</v>
      </c>
      <c r="K348" s="209">
        <v>14.41</v>
      </c>
      <c r="L348" s="109">
        <f t="shared" si="16"/>
        <v>0.20013888888888887</v>
      </c>
      <c r="M348" s="191"/>
    </row>
    <row r="349" spans="2:16" x14ac:dyDescent="0.25">
      <c r="B349" s="74">
        <v>25</v>
      </c>
      <c r="C349" s="97">
        <v>44542</v>
      </c>
      <c r="D349" s="207">
        <v>0.78125</v>
      </c>
      <c r="E349" s="97">
        <v>44542</v>
      </c>
      <c r="F349" s="207">
        <v>0.78749999999999998</v>
      </c>
      <c r="G349" s="208">
        <v>9</v>
      </c>
      <c r="H349" s="49" t="s">
        <v>14</v>
      </c>
      <c r="I349" s="208" t="s">
        <v>15</v>
      </c>
      <c r="J349" s="49" t="s">
        <v>34</v>
      </c>
      <c r="K349" s="263">
        <v>14.41</v>
      </c>
      <c r="L349" s="109">
        <f t="shared" si="16"/>
        <v>9.0062500000000004E-2</v>
      </c>
      <c r="M349" s="191"/>
    </row>
    <row r="350" spans="2:16" x14ac:dyDescent="0.25">
      <c r="B350" s="74">
        <v>26</v>
      </c>
      <c r="C350" s="97">
        <v>44542</v>
      </c>
      <c r="D350" s="207">
        <v>0.78888888888888886</v>
      </c>
      <c r="E350" s="210">
        <v>44543</v>
      </c>
      <c r="F350" s="207">
        <v>0.75902777777777775</v>
      </c>
      <c r="G350" s="208">
        <v>1397</v>
      </c>
      <c r="H350" s="49" t="s">
        <v>14</v>
      </c>
      <c r="I350" s="208" t="s">
        <v>15</v>
      </c>
      <c r="J350" s="49" t="s">
        <v>34</v>
      </c>
      <c r="K350" s="263">
        <v>14.41</v>
      </c>
      <c r="L350" s="109">
        <f t="shared" si="16"/>
        <v>13.979701388888889</v>
      </c>
      <c r="M350" s="191"/>
    </row>
    <row r="351" spans="2:16" x14ac:dyDescent="0.25">
      <c r="B351" s="74">
        <v>27</v>
      </c>
      <c r="C351" s="210">
        <v>44543</v>
      </c>
      <c r="D351" s="207">
        <v>0.70208333333333339</v>
      </c>
      <c r="E351" s="210">
        <v>44543</v>
      </c>
      <c r="F351" s="207">
        <v>0.75902777777777775</v>
      </c>
      <c r="G351" s="208">
        <v>82</v>
      </c>
      <c r="H351" s="49" t="s">
        <v>14</v>
      </c>
      <c r="I351" s="208" t="s">
        <v>15</v>
      </c>
      <c r="J351" s="49" t="s">
        <v>18</v>
      </c>
      <c r="K351" s="263">
        <v>8.64</v>
      </c>
      <c r="L351" s="109">
        <f t="shared" si="16"/>
        <v>0.49200000000000005</v>
      </c>
      <c r="M351" s="191"/>
    </row>
    <row r="352" spans="2:16" x14ac:dyDescent="0.25">
      <c r="B352" s="74">
        <v>28</v>
      </c>
      <c r="C352" s="210">
        <v>44543</v>
      </c>
      <c r="D352" s="207">
        <v>0.7631944444444444</v>
      </c>
      <c r="E352" s="210">
        <v>44543</v>
      </c>
      <c r="F352" s="207">
        <v>0.77222222222222225</v>
      </c>
      <c r="G352" s="208">
        <v>13</v>
      </c>
      <c r="H352" s="49" t="s">
        <v>14</v>
      </c>
      <c r="I352" s="208" t="s">
        <v>15</v>
      </c>
      <c r="J352" s="49" t="s">
        <v>34</v>
      </c>
      <c r="K352" s="263">
        <v>14.41</v>
      </c>
      <c r="L352" s="109">
        <f t="shared" si="16"/>
        <v>0.13009027777777776</v>
      </c>
      <c r="M352" s="191"/>
    </row>
    <row r="353" spans="2:15" x14ac:dyDescent="0.25">
      <c r="B353" s="74">
        <v>29</v>
      </c>
      <c r="C353" s="210">
        <v>44543</v>
      </c>
      <c r="D353" s="207">
        <v>0.7631944444444444</v>
      </c>
      <c r="E353" s="210">
        <v>44543</v>
      </c>
      <c r="F353" s="207">
        <v>0.77222222222222225</v>
      </c>
      <c r="G353" s="208">
        <v>13</v>
      </c>
      <c r="H353" s="49" t="s">
        <v>14</v>
      </c>
      <c r="I353" s="208" t="s">
        <v>15</v>
      </c>
      <c r="J353" s="49" t="s">
        <v>18</v>
      </c>
      <c r="K353" s="263">
        <v>8.64</v>
      </c>
      <c r="L353" s="109">
        <f t="shared" si="16"/>
        <v>7.8E-2</v>
      </c>
      <c r="M353" s="191"/>
    </row>
    <row r="354" spans="2:15" x14ac:dyDescent="0.25">
      <c r="B354" s="74">
        <v>30</v>
      </c>
      <c r="C354" s="210">
        <v>44543</v>
      </c>
      <c r="D354" s="207">
        <v>0.88055555555555554</v>
      </c>
      <c r="E354" s="210">
        <v>44543</v>
      </c>
      <c r="F354" s="207">
        <v>0.88541666666666663</v>
      </c>
      <c r="G354" s="208">
        <v>7</v>
      </c>
      <c r="H354" s="49" t="s">
        <v>14</v>
      </c>
      <c r="I354" s="208" t="s">
        <v>15</v>
      </c>
      <c r="J354" s="49" t="s">
        <v>34</v>
      </c>
      <c r="K354" s="263">
        <v>14.41</v>
      </c>
      <c r="L354" s="109">
        <f t="shared" si="16"/>
        <v>7.0048611111111117E-2</v>
      </c>
      <c r="M354" s="191"/>
    </row>
    <row r="355" spans="2:15" x14ac:dyDescent="0.25">
      <c r="B355" s="74">
        <v>31</v>
      </c>
      <c r="C355" s="210">
        <v>44543</v>
      </c>
      <c r="D355" s="207">
        <v>0.88055555555555554</v>
      </c>
      <c r="E355" s="210">
        <v>44543</v>
      </c>
      <c r="F355" s="207">
        <v>0.9194444444444444</v>
      </c>
      <c r="G355" s="208">
        <v>56</v>
      </c>
      <c r="H355" s="49" t="s">
        <v>14</v>
      </c>
      <c r="I355" s="208" t="s">
        <v>15</v>
      </c>
      <c r="J355" s="49" t="s">
        <v>18</v>
      </c>
      <c r="K355" s="263">
        <v>8.64</v>
      </c>
      <c r="L355" s="109">
        <f t="shared" si="16"/>
        <v>0.33600000000000002</v>
      </c>
      <c r="M355" s="191"/>
    </row>
    <row r="356" spans="2:15" x14ac:dyDescent="0.25">
      <c r="B356" s="74">
        <v>32</v>
      </c>
      <c r="C356" s="210">
        <v>44543</v>
      </c>
      <c r="D356" s="207">
        <v>0.92013888888888884</v>
      </c>
      <c r="E356" s="210">
        <v>44544</v>
      </c>
      <c r="F356" s="207">
        <v>0.4513888888888889</v>
      </c>
      <c r="G356" s="208">
        <v>765</v>
      </c>
      <c r="H356" s="49" t="s">
        <v>14</v>
      </c>
      <c r="I356" s="208" t="s">
        <v>15</v>
      </c>
      <c r="J356" s="49" t="s">
        <v>18</v>
      </c>
      <c r="K356" s="263">
        <v>8.64</v>
      </c>
      <c r="L356" s="109">
        <f t="shared" si="16"/>
        <v>4.59</v>
      </c>
      <c r="M356" s="191"/>
    </row>
    <row r="357" spans="2:15" x14ac:dyDescent="0.25">
      <c r="B357" s="74">
        <v>33</v>
      </c>
      <c r="C357" s="258">
        <v>44546</v>
      </c>
      <c r="D357" s="259">
        <v>0.4548611111111111</v>
      </c>
      <c r="E357" s="258">
        <v>44546</v>
      </c>
      <c r="F357" s="259">
        <v>0.45833333333333331</v>
      </c>
      <c r="G357" s="260">
        <v>5</v>
      </c>
      <c r="H357" s="261" t="s">
        <v>14</v>
      </c>
      <c r="I357" s="220" t="s">
        <v>36</v>
      </c>
      <c r="J357" s="220" t="s">
        <v>93</v>
      </c>
      <c r="K357" s="221">
        <v>18.558</v>
      </c>
      <c r="L357" s="109">
        <f t="shared" si="16"/>
        <v>6.4437499999999995E-2</v>
      </c>
      <c r="M357" s="191"/>
    </row>
    <row r="358" spans="2:15" x14ac:dyDescent="0.25">
      <c r="B358" s="74">
        <v>34</v>
      </c>
      <c r="C358" s="211">
        <v>44546</v>
      </c>
      <c r="D358" s="212">
        <v>0.45833333333333331</v>
      </c>
      <c r="E358" s="211">
        <v>44546</v>
      </c>
      <c r="F358" s="212">
        <v>0.49305555555555558</v>
      </c>
      <c r="G358" s="213">
        <v>50</v>
      </c>
      <c r="H358" s="213" t="s">
        <v>35</v>
      </c>
      <c r="I358" s="213" t="s">
        <v>36</v>
      </c>
      <c r="J358" s="213" t="s">
        <v>93</v>
      </c>
      <c r="K358" s="214">
        <v>18.558</v>
      </c>
      <c r="L358" s="120">
        <f t="shared" si="16"/>
        <v>0.64437500000000003</v>
      </c>
      <c r="M358" s="191"/>
    </row>
    <row r="359" spans="2:15" ht="15.75" thickBot="1" x14ac:dyDescent="0.3">
      <c r="B359" s="74">
        <v>35</v>
      </c>
      <c r="C359" s="211">
        <v>44551</v>
      </c>
      <c r="D359" s="212">
        <v>0.41875000000000001</v>
      </c>
      <c r="E359" s="211">
        <v>44551</v>
      </c>
      <c r="F359" s="212">
        <v>0.55138888888888882</v>
      </c>
      <c r="G359" s="213">
        <v>191</v>
      </c>
      <c r="H359" s="213" t="s">
        <v>35</v>
      </c>
      <c r="I359" s="213" t="s">
        <v>36</v>
      </c>
      <c r="J359" s="99" t="s">
        <v>18</v>
      </c>
      <c r="K359" s="214">
        <v>7.98</v>
      </c>
      <c r="L359" s="120">
        <f t="shared" si="16"/>
        <v>1.0584583333333335</v>
      </c>
      <c r="M359" s="191"/>
    </row>
    <row r="360" spans="2:15" x14ac:dyDescent="0.25">
      <c r="B360" s="53" t="s">
        <v>21</v>
      </c>
      <c r="C360" s="54"/>
      <c r="D360" s="54"/>
      <c r="E360" s="54"/>
      <c r="F360" s="55"/>
      <c r="G360" s="56">
        <f>SUM(G325:G359)</f>
        <v>4633</v>
      </c>
      <c r="H360" s="202" t="s">
        <v>22</v>
      </c>
      <c r="I360" s="203"/>
      <c r="J360" s="203"/>
      <c r="K360" s="91"/>
      <c r="L360" s="204">
        <f>SUM(L325:L359)</f>
        <v>46.791548611111097</v>
      </c>
    </row>
    <row r="361" spans="2:15" ht="15.75" thickBot="1" x14ac:dyDescent="0.3">
      <c r="B361" s="92" t="s">
        <v>23</v>
      </c>
      <c r="C361" s="93"/>
      <c r="D361" s="93"/>
      <c r="E361" s="93"/>
      <c r="F361" s="94"/>
      <c r="G361" s="58">
        <f>G315+G360</f>
        <v>550043</v>
      </c>
      <c r="H361" s="205" t="s">
        <v>24</v>
      </c>
      <c r="I361" s="187"/>
      <c r="J361" s="187"/>
      <c r="K361" s="95"/>
      <c r="L361" s="96">
        <f>L360+L315</f>
        <v>6933.4468194642868</v>
      </c>
    </row>
    <row r="362" spans="2:15" x14ac:dyDescent="0.25">
      <c r="B362" s="158"/>
      <c r="C362" s="158"/>
      <c r="D362" s="158"/>
      <c r="E362" s="158"/>
      <c r="F362" s="158"/>
      <c r="G362" s="159"/>
      <c r="H362" s="158"/>
      <c r="I362" s="160"/>
      <c r="J362" s="160"/>
      <c r="K362" s="160"/>
      <c r="L362" s="161"/>
    </row>
    <row r="363" spans="2:15" x14ac:dyDescent="0.25">
      <c r="B363" s="158"/>
      <c r="C363" s="158"/>
      <c r="D363" s="158"/>
      <c r="E363" s="158"/>
      <c r="F363" s="158"/>
      <c r="G363" s="159"/>
      <c r="H363" s="158"/>
      <c r="I363" s="160"/>
      <c r="K363" s="160"/>
      <c r="L363" s="161"/>
    </row>
    <row r="364" spans="2:15" x14ac:dyDescent="0.25">
      <c r="H364" s="283"/>
      <c r="I364" s="283"/>
      <c r="J364" s="283"/>
      <c r="K364" s="283"/>
      <c r="L364" s="283"/>
      <c r="M364" s="283"/>
      <c r="N364" s="274"/>
    </row>
    <row r="365" spans="2:15" ht="15" customHeight="1" x14ac:dyDescent="0.25">
      <c r="H365" s="283" t="s">
        <v>125</v>
      </c>
      <c r="I365" s="283"/>
      <c r="J365" s="283"/>
      <c r="K365" s="283"/>
      <c r="L365" s="283"/>
      <c r="M365" s="283"/>
      <c r="N365" s="1">
        <f>L361-L309-L307-L278-L271-L257-L256-L254-L253-L235-L234-L231-L225-L206-L205-L204-L203-L202-L200-L199-L196-L180-L178-L176-L174-L173-L170-L168-L167-L166-L165-L156-L149-L147-L145-L143-L129-L127-L124-L123-L122-L121-L119-L118-L99-L100-L101-L78-L63-L59-L58-L358-L359</f>
        <v>2103.9378380158714</v>
      </c>
      <c r="O365" s="219">
        <f>N365/L361</f>
        <v>0.30344760590208614</v>
      </c>
    </row>
    <row r="366" spans="2:15" x14ac:dyDescent="0.25">
      <c r="H366" s="283"/>
      <c r="I366" s="283"/>
      <c r="J366" s="283"/>
      <c r="K366" s="283"/>
      <c r="L366" s="283"/>
      <c r="M366" s="283"/>
      <c r="N366" s="273"/>
    </row>
    <row r="367" spans="2:15" x14ac:dyDescent="0.25">
      <c r="H367" s="283"/>
      <c r="I367" s="283"/>
      <c r="J367" s="283"/>
      <c r="K367" s="283"/>
      <c r="L367" s="283"/>
      <c r="M367" s="283"/>
      <c r="N367" s="275"/>
    </row>
    <row r="368" spans="2:15" x14ac:dyDescent="0.25">
      <c r="H368" s="283"/>
      <c r="I368" s="283"/>
      <c r="J368" s="283"/>
      <c r="K368" s="283"/>
      <c r="L368" s="283"/>
      <c r="M368" s="283"/>
      <c r="N368" s="273"/>
    </row>
    <row r="369" spans="8:16" x14ac:dyDescent="0.25">
      <c r="H369" s="283"/>
      <c r="I369" s="283"/>
      <c r="J369" s="283"/>
      <c r="K369" s="283"/>
      <c r="L369" s="283"/>
      <c r="M369" s="283"/>
      <c r="N369" s="274"/>
      <c r="O369" s="219"/>
    </row>
    <row r="370" spans="8:16" x14ac:dyDescent="0.25">
      <c r="H370" s="283"/>
      <c r="I370" s="283"/>
      <c r="J370" s="283"/>
      <c r="K370" s="283"/>
      <c r="L370" s="283"/>
      <c r="M370" s="283"/>
      <c r="N370" s="273"/>
    </row>
    <row r="371" spans="8:16" x14ac:dyDescent="0.25">
      <c r="H371" s="283"/>
      <c r="I371" s="283"/>
      <c r="J371" s="283"/>
      <c r="K371" s="283"/>
      <c r="L371" s="283"/>
      <c r="M371" s="283"/>
      <c r="N371" s="273"/>
    </row>
    <row r="372" spans="8:16" x14ac:dyDescent="0.25">
      <c r="H372" s="283"/>
      <c r="I372" s="283"/>
      <c r="J372" s="283"/>
      <c r="K372" s="283"/>
      <c r="L372" s="283"/>
      <c r="M372" s="283"/>
    </row>
    <row r="374" spans="8:16" x14ac:dyDescent="0.25">
      <c r="I374" s="283"/>
      <c r="J374" s="283"/>
      <c r="K374" s="283"/>
      <c r="L374" s="283"/>
      <c r="M374" s="283"/>
      <c r="N374" s="283"/>
      <c r="O374" s="274"/>
      <c r="P374" s="278"/>
    </row>
    <row r="375" spans="8:16" x14ac:dyDescent="0.25">
      <c r="I375" s="283"/>
      <c r="J375" s="283"/>
      <c r="K375" s="283"/>
      <c r="L375" s="283"/>
      <c r="M375" s="283"/>
      <c r="N375" s="283"/>
      <c r="O375" s="1"/>
      <c r="P375" s="278"/>
    </row>
    <row r="376" spans="8:16" x14ac:dyDescent="0.25">
      <c r="I376" s="283"/>
      <c r="J376" s="283"/>
      <c r="K376" s="283"/>
      <c r="L376" s="283"/>
      <c r="M376" s="283"/>
      <c r="N376" s="283"/>
      <c r="O376" s="273"/>
      <c r="P376"/>
    </row>
    <row r="377" spans="8:16" x14ac:dyDescent="0.25">
      <c r="I377" s="283"/>
      <c r="J377" s="283"/>
      <c r="K377" s="283"/>
      <c r="L377" s="283"/>
      <c r="M377" s="283"/>
      <c r="N377" s="283"/>
      <c r="O377" s="279"/>
      <c r="P377"/>
    </row>
    <row r="378" spans="8:16" x14ac:dyDescent="0.25">
      <c r="I378" s="283"/>
      <c r="J378" s="283"/>
      <c r="K378" s="283"/>
      <c r="L378" s="283"/>
      <c r="M378" s="283"/>
      <c r="N378" s="283"/>
      <c r="O378" s="280"/>
      <c r="P378"/>
    </row>
    <row r="379" spans="8:16" x14ac:dyDescent="0.25">
      <c r="I379" s="283"/>
      <c r="J379" s="283"/>
      <c r="K379" s="283"/>
      <c r="L379" s="283"/>
      <c r="M379" s="283"/>
      <c r="N379" s="283"/>
      <c r="O379" s="281"/>
      <c r="P379" s="278"/>
    </row>
    <row r="380" spans="8:16" x14ac:dyDescent="0.25">
      <c r="I380" s="283"/>
      <c r="J380" s="283"/>
      <c r="K380" s="283"/>
      <c r="L380" s="283"/>
      <c r="M380" s="283"/>
      <c r="N380" s="283"/>
      <c r="O380" s="280"/>
      <c r="P380"/>
    </row>
    <row r="381" spans="8:16" x14ac:dyDescent="0.25">
      <c r="I381" s="283"/>
      <c r="J381" s="283"/>
      <c r="K381" s="283"/>
      <c r="L381" s="283"/>
      <c r="M381" s="283"/>
      <c r="N381" s="283"/>
      <c r="O381" s="280"/>
      <c r="P381"/>
    </row>
    <row r="382" spans="8:16" x14ac:dyDescent="0.25">
      <c r="I382" s="282"/>
      <c r="J382"/>
      <c r="K382" s="282"/>
      <c r="L382"/>
      <c r="M382"/>
      <c r="N382"/>
      <c r="O382" s="278"/>
      <c r="P382"/>
    </row>
    <row r="383" spans="8:16" x14ac:dyDescent="0.25">
      <c r="I383" s="282"/>
      <c r="J383"/>
      <c r="K383" s="282"/>
      <c r="L383"/>
      <c r="M383"/>
      <c r="N383"/>
      <c r="O383" s="278"/>
      <c r="P383"/>
    </row>
  </sheetData>
  <mergeCells count="189">
    <mergeCell ref="H368:M368"/>
    <mergeCell ref="H364:M364"/>
    <mergeCell ref="H366:M366"/>
    <mergeCell ref="H370:M370"/>
    <mergeCell ref="H371:M371"/>
    <mergeCell ref="B283:L284"/>
    <mergeCell ref="B286:C286"/>
    <mergeCell ref="B287:C287"/>
    <mergeCell ref="B288:B289"/>
    <mergeCell ref="C288:D288"/>
    <mergeCell ref="E288:F288"/>
    <mergeCell ref="G288:G289"/>
    <mergeCell ref="H288:H289"/>
    <mergeCell ref="I288:I289"/>
    <mergeCell ref="J288:J289"/>
    <mergeCell ref="K288:K289"/>
    <mergeCell ref="L288:L289"/>
    <mergeCell ref="B259:F259"/>
    <mergeCell ref="H259:K259"/>
    <mergeCell ref="B260:F260"/>
    <mergeCell ref="H260:K260"/>
    <mergeCell ref="B246:L247"/>
    <mergeCell ref="B249:C249"/>
    <mergeCell ref="B250:L250"/>
    <mergeCell ref="B251:B252"/>
    <mergeCell ref="C251:D251"/>
    <mergeCell ref="E251:F251"/>
    <mergeCell ref="G251:G252"/>
    <mergeCell ref="H251:H252"/>
    <mergeCell ref="I251:I252"/>
    <mergeCell ref="J251:J252"/>
    <mergeCell ref="K251:K252"/>
    <mergeCell ref="L251:L252"/>
    <mergeCell ref="D184:L184"/>
    <mergeCell ref="B181:F181"/>
    <mergeCell ref="H181:K181"/>
    <mergeCell ref="B182:F182"/>
    <mergeCell ref="H182:K182"/>
    <mergeCell ref="B136:L137"/>
    <mergeCell ref="B139:C139"/>
    <mergeCell ref="B140:C140"/>
    <mergeCell ref="B141:B142"/>
    <mergeCell ref="C141:D141"/>
    <mergeCell ref="E141:F141"/>
    <mergeCell ref="G141:G142"/>
    <mergeCell ref="H141:H142"/>
    <mergeCell ref="I141:I142"/>
    <mergeCell ref="J141:J142"/>
    <mergeCell ref="K141:K142"/>
    <mergeCell ref="L141:L142"/>
    <mergeCell ref="B131:F131"/>
    <mergeCell ref="H131:K131"/>
    <mergeCell ref="B132:F132"/>
    <mergeCell ref="H132:K132"/>
    <mergeCell ref="B108:L109"/>
    <mergeCell ref="B111:C111"/>
    <mergeCell ref="B112:C112"/>
    <mergeCell ref="B113:B114"/>
    <mergeCell ref="C113:D113"/>
    <mergeCell ref="E113:F113"/>
    <mergeCell ref="G113:G114"/>
    <mergeCell ref="H113:H114"/>
    <mergeCell ref="I113:I114"/>
    <mergeCell ref="J113:J114"/>
    <mergeCell ref="K113:K114"/>
    <mergeCell ref="L113:L114"/>
    <mergeCell ref="B2:L3"/>
    <mergeCell ref="B5:C5"/>
    <mergeCell ref="B6:C6"/>
    <mergeCell ref="B7:B8"/>
    <mergeCell ref="C7:D7"/>
    <mergeCell ref="E7:F7"/>
    <mergeCell ref="G7:G8"/>
    <mergeCell ref="H7:H8"/>
    <mergeCell ref="I7:I8"/>
    <mergeCell ref="J7:J8"/>
    <mergeCell ref="K7:K8"/>
    <mergeCell ref="L7:L8"/>
    <mergeCell ref="K56:K57"/>
    <mergeCell ref="B51:L52"/>
    <mergeCell ref="H46:K46"/>
    <mergeCell ref="B47:F47"/>
    <mergeCell ref="H47:K47"/>
    <mergeCell ref="H56:H57"/>
    <mergeCell ref="B54:C54"/>
    <mergeCell ref="H64:J64"/>
    <mergeCell ref="H65:J65"/>
    <mergeCell ref="G56:G57"/>
    <mergeCell ref="J56:J57"/>
    <mergeCell ref="B82:F82"/>
    <mergeCell ref="H82:K82"/>
    <mergeCell ref="B83:F83"/>
    <mergeCell ref="H83:K83"/>
    <mergeCell ref="B69:L70"/>
    <mergeCell ref="B72:C72"/>
    <mergeCell ref="B73:C73"/>
    <mergeCell ref="B74:B75"/>
    <mergeCell ref="C74:D74"/>
    <mergeCell ref="E74:F74"/>
    <mergeCell ref="G74:G75"/>
    <mergeCell ref="H74:H75"/>
    <mergeCell ref="I74:I75"/>
    <mergeCell ref="J74:J75"/>
    <mergeCell ref="K74:K75"/>
    <mergeCell ref="L74:L75"/>
    <mergeCell ref="B103:F103"/>
    <mergeCell ref="H103:K103"/>
    <mergeCell ref="B104:F104"/>
    <mergeCell ref="H104:K104"/>
    <mergeCell ref="B87:L88"/>
    <mergeCell ref="B90:C90"/>
    <mergeCell ref="B91:C91"/>
    <mergeCell ref="B92:B93"/>
    <mergeCell ref="C92:D92"/>
    <mergeCell ref="E92:F92"/>
    <mergeCell ref="G92:G93"/>
    <mergeCell ref="H92:H93"/>
    <mergeCell ref="I92:I93"/>
    <mergeCell ref="J92:J93"/>
    <mergeCell ref="K92:K93"/>
    <mergeCell ref="L92:L93"/>
    <mergeCell ref="B212:F212"/>
    <mergeCell ref="H212:K212"/>
    <mergeCell ref="B213:F213"/>
    <mergeCell ref="H213:K213"/>
    <mergeCell ref="B189:L190"/>
    <mergeCell ref="B192:C192"/>
    <mergeCell ref="B193:C193"/>
    <mergeCell ref="B194:B195"/>
    <mergeCell ref="C194:D194"/>
    <mergeCell ref="E194:F194"/>
    <mergeCell ref="G194:G195"/>
    <mergeCell ref="H194:H195"/>
    <mergeCell ref="I194:I195"/>
    <mergeCell ref="J194:J195"/>
    <mergeCell ref="K194:K195"/>
    <mergeCell ref="L194:L195"/>
    <mergeCell ref="B241:F241"/>
    <mergeCell ref="H241:K241"/>
    <mergeCell ref="B242:F242"/>
    <mergeCell ref="H242:K242"/>
    <mergeCell ref="B218:L219"/>
    <mergeCell ref="B221:C221"/>
    <mergeCell ref="B222:C222"/>
    <mergeCell ref="B223:B224"/>
    <mergeCell ref="C223:D223"/>
    <mergeCell ref="E223:F223"/>
    <mergeCell ref="G223:G224"/>
    <mergeCell ref="H223:H224"/>
    <mergeCell ref="I223:I224"/>
    <mergeCell ref="J223:J224"/>
    <mergeCell ref="K223:K224"/>
    <mergeCell ref="L223:L224"/>
    <mergeCell ref="B264:L265"/>
    <mergeCell ref="B267:C267"/>
    <mergeCell ref="B268:C268"/>
    <mergeCell ref="B269:B270"/>
    <mergeCell ref="C269:D269"/>
    <mergeCell ref="E269:F269"/>
    <mergeCell ref="G269:G270"/>
    <mergeCell ref="H269:H270"/>
    <mergeCell ref="I269:I270"/>
    <mergeCell ref="J269:J270"/>
    <mergeCell ref="K269:K270"/>
    <mergeCell ref="L269:L270"/>
    <mergeCell ref="I374:N374"/>
    <mergeCell ref="I375:N375"/>
    <mergeCell ref="I376:N376"/>
    <mergeCell ref="I377:N377"/>
    <mergeCell ref="I378:N378"/>
    <mergeCell ref="I379:N379"/>
    <mergeCell ref="I380:N380"/>
    <mergeCell ref="I381:N381"/>
    <mergeCell ref="B318:L319"/>
    <mergeCell ref="B321:C321"/>
    <mergeCell ref="B322:C322"/>
    <mergeCell ref="B323:B324"/>
    <mergeCell ref="C323:D323"/>
    <mergeCell ref="E323:F323"/>
    <mergeCell ref="G323:G324"/>
    <mergeCell ref="H323:H324"/>
    <mergeCell ref="I323:I324"/>
    <mergeCell ref="J323:J324"/>
    <mergeCell ref="K323:K324"/>
    <mergeCell ref="L323:L324"/>
    <mergeCell ref="H372:M372"/>
    <mergeCell ref="H365:M365"/>
    <mergeCell ref="H369:M369"/>
    <mergeCell ref="H367:M367"/>
  </mergeCells>
  <conditionalFormatting sqref="J1:J8 M20 J10 J25 J12:J14 J16 J21:J23 J28:J363 J373 J384:J1048576">
    <cfRule type="containsText" dxfId="0" priority="3" operator="containsText" text="Uva">
      <formula>NOT(ISERROR(SEARCH("Uva",J1)))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"/>
  <sheetViews>
    <sheetView workbookViewId="0">
      <selection activeCell="C14" sqref="C14"/>
    </sheetView>
  </sheetViews>
  <sheetFormatPr defaultRowHeight="15" x14ac:dyDescent="0.25"/>
  <cols>
    <col min="1" max="1" width="9.140625" style="3"/>
    <col min="2" max="5" width="15.7109375" style="3" customWidth="1"/>
    <col min="6" max="16384" width="9.140625" style="3"/>
  </cols>
  <sheetData>
    <row r="2" spans="1:9" ht="15.75" thickBot="1" x14ac:dyDescent="0.3">
      <c r="A2" s="4"/>
      <c r="B2" s="4"/>
      <c r="C2" s="4"/>
      <c r="D2" s="4"/>
      <c r="E2" s="4"/>
    </row>
    <row r="3" spans="1:9" ht="16.5" thickBot="1" x14ac:dyDescent="0.3">
      <c r="A3" s="4"/>
      <c r="B3" s="12" t="s">
        <v>54</v>
      </c>
      <c r="C3" s="11"/>
      <c r="D3" s="361"/>
      <c r="E3" s="361"/>
    </row>
    <row r="4" spans="1:9" ht="16.5" thickBot="1" x14ac:dyDescent="0.3">
      <c r="A4" s="4"/>
      <c r="B4" s="362" t="s">
        <v>53</v>
      </c>
      <c r="C4" s="363"/>
      <c r="D4" s="361"/>
      <c r="E4" s="361"/>
    </row>
    <row r="5" spans="1:9" ht="15.75" x14ac:dyDescent="0.25">
      <c r="A5" s="4"/>
      <c r="B5" s="10" t="s">
        <v>52</v>
      </c>
      <c r="C5" s="9" t="s">
        <v>51</v>
      </c>
      <c r="D5" s="277"/>
      <c r="E5" s="277"/>
    </row>
    <row r="6" spans="1:9" ht="16.5" thickBot="1" x14ac:dyDescent="0.3">
      <c r="A6" s="4"/>
      <c r="B6" s="7" t="s">
        <v>50</v>
      </c>
      <c r="C6" s="8" t="s">
        <v>49</v>
      </c>
      <c r="D6" s="277"/>
      <c r="E6" s="277"/>
    </row>
    <row r="7" spans="1:9" ht="16.5" thickBot="1" x14ac:dyDescent="0.3">
      <c r="A7" s="4"/>
      <c r="B7" s="7" t="s">
        <v>48</v>
      </c>
      <c r="C7" s="262">
        <v>3219901.3326291698</v>
      </c>
      <c r="D7" s="277"/>
      <c r="E7" s="277"/>
    </row>
    <row r="8" spans="1:9" ht="15.75" thickBot="1" x14ac:dyDescent="0.3">
      <c r="A8" s="4"/>
      <c r="B8" s="6" t="s">
        <v>47</v>
      </c>
      <c r="C8" s="5">
        <f>'Tabela P1'!L361/C7*8760</f>
        <v>18.862998540676749</v>
      </c>
      <c r="D8" s="276"/>
      <c r="E8" s="276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</sheetData>
  <mergeCells count="3">
    <mergeCell ref="D3:E3"/>
    <mergeCell ref="B4:C4"/>
    <mergeCell ref="D4:E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workbookViewId="0">
      <selection activeCell="B32" sqref="B32"/>
    </sheetView>
  </sheetViews>
  <sheetFormatPr defaultRowHeight="15" x14ac:dyDescent="0.25"/>
  <cols>
    <col min="1" max="1" width="9.140625" style="3"/>
    <col min="2" max="16" width="15.7109375" style="3" customWidth="1"/>
    <col min="17" max="16384" width="9.140625" style="3"/>
  </cols>
  <sheetData>
    <row r="1" spans="2:16" ht="15.75" thickBot="1" x14ac:dyDescent="0.3"/>
    <row r="2" spans="2:16" ht="15.75" thickBot="1" x14ac:dyDescent="0.3">
      <c r="B2" s="370" t="s">
        <v>75</v>
      </c>
      <c r="C2" s="371"/>
      <c r="D2" s="372"/>
      <c r="E2" s="19" t="s">
        <v>0</v>
      </c>
      <c r="F2" s="19" t="s">
        <v>33</v>
      </c>
      <c r="G2" s="19" t="s">
        <v>38</v>
      </c>
      <c r="H2" s="19" t="s">
        <v>41</v>
      </c>
      <c r="I2" s="19" t="s">
        <v>74</v>
      </c>
      <c r="J2" s="19" t="s">
        <v>73</v>
      </c>
      <c r="K2" s="19" t="s">
        <v>72</v>
      </c>
      <c r="L2" s="19" t="s">
        <v>71</v>
      </c>
      <c r="M2" s="19" t="s">
        <v>70</v>
      </c>
      <c r="N2" s="19" t="s">
        <v>69</v>
      </c>
      <c r="O2" s="19" t="s">
        <v>68</v>
      </c>
      <c r="P2" s="19" t="s">
        <v>67</v>
      </c>
    </row>
    <row r="3" spans="2:16" s="17" customFormat="1" ht="30" customHeight="1" thickBot="1" x14ac:dyDescent="0.3">
      <c r="B3" s="373" t="s">
        <v>66</v>
      </c>
      <c r="C3" s="374"/>
      <c r="D3" s="375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2:16" ht="15" customHeight="1" x14ac:dyDescent="0.25">
      <c r="B4" s="376" t="s">
        <v>65</v>
      </c>
      <c r="C4" s="377"/>
      <c r="D4" s="378"/>
      <c r="E4" s="16" t="s">
        <v>64</v>
      </c>
      <c r="F4" s="16" t="s">
        <v>64</v>
      </c>
      <c r="G4" s="16" t="s">
        <v>64</v>
      </c>
      <c r="H4" s="16" t="s">
        <v>64</v>
      </c>
      <c r="I4" s="16" t="s">
        <v>64</v>
      </c>
      <c r="J4" s="16" t="s">
        <v>64</v>
      </c>
      <c r="K4" s="16" t="s">
        <v>64</v>
      </c>
      <c r="L4" s="16" t="s">
        <v>64</v>
      </c>
      <c r="M4" s="16" t="s">
        <v>64</v>
      </c>
      <c r="N4" s="16" t="s">
        <v>64</v>
      </c>
      <c r="O4" s="16" t="s">
        <v>64</v>
      </c>
      <c r="P4" s="16" t="s">
        <v>64</v>
      </c>
    </row>
    <row r="5" spans="2:16" ht="38.25" x14ac:dyDescent="0.25">
      <c r="B5" s="379" t="s">
        <v>63</v>
      </c>
      <c r="C5" s="380"/>
      <c r="D5" s="381"/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5" t="s">
        <v>62</v>
      </c>
      <c r="L5" s="15" t="s">
        <v>62</v>
      </c>
      <c r="M5" s="15" t="s">
        <v>62</v>
      </c>
      <c r="N5" s="15" t="s">
        <v>62</v>
      </c>
      <c r="O5" s="15" t="s">
        <v>62</v>
      </c>
      <c r="P5" s="15" t="s">
        <v>62</v>
      </c>
    </row>
    <row r="6" spans="2:16" ht="51" x14ac:dyDescent="0.25">
      <c r="B6" s="379"/>
      <c r="C6" s="380"/>
      <c r="D6" s="381"/>
      <c r="E6" s="15" t="s">
        <v>61</v>
      </c>
      <c r="F6" s="15" t="s">
        <v>61</v>
      </c>
      <c r="G6" s="15" t="s">
        <v>61</v>
      </c>
      <c r="H6" s="15" t="s">
        <v>61</v>
      </c>
      <c r="I6" s="15" t="s">
        <v>61</v>
      </c>
      <c r="J6" s="15" t="s">
        <v>61</v>
      </c>
      <c r="K6" s="15" t="s">
        <v>61</v>
      </c>
      <c r="L6" s="15" t="s">
        <v>61</v>
      </c>
      <c r="M6" s="15" t="s">
        <v>61</v>
      </c>
      <c r="N6" s="15" t="s">
        <v>61</v>
      </c>
      <c r="O6" s="15" t="s">
        <v>61</v>
      </c>
      <c r="P6" s="15" t="s">
        <v>61</v>
      </c>
    </row>
    <row r="7" spans="2:16" x14ac:dyDescent="0.25">
      <c r="B7" s="364" t="s">
        <v>60</v>
      </c>
      <c r="C7" s="365"/>
      <c r="D7" s="366"/>
      <c r="E7" s="14">
        <v>37</v>
      </c>
      <c r="F7" s="14">
        <v>6</v>
      </c>
      <c r="G7" s="14">
        <v>6</v>
      </c>
      <c r="H7" s="14">
        <v>9</v>
      </c>
      <c r="I7" s="14">
        <v>16</v>
      </c>
      <c r="J7" s="14">
        <v>38</v>
      </c>
      <c r="K7" s="14">
        <v>16</v>
      </c>
      <c r="L7" s="14">
        <v>16</v>
      </c>
      <c r="M7" s="14">
        <v>6</v>
      </c>
      <c r="N7" s="14">
        <v>8</v>
      </c>
      <c r="O7" s="14">
        <v>24</v>
      </c>
      <c r="P7" s="14">
        <v>35</v>
      </c>
    </row>
    <row r="8" spans="2:16" x14ac:dyDescent="0.25">
      <c r="B8" s="364" t="s">
        <v>59</v>
      </c>
      <c r="C8" s="365"/>
      <c r="D8" s="366"/>
      <c r="E8" s="14">
        <v>35</v>
      </c>
      <c r="F8" s="14">
        <v>6</v>
      </c>
      <c r="G8" s="14">
        <v>6</v>
      </c>
      <c r="H8" s="14">
        <v>8</v>
      </c>
      <c r="I8" s="14">
        <v>16</v>
      </c>
      <c r="J8" s="14">
        <v>36</v>
      </c>
      <c r="K8" s="14">
        <v>16</v>
      </c>
      <c r="L8" s="14">
        <v>16</v>
      </c>
      <c r="M8" s="14">
        <v>6</v>
      </c>
      <c r="N8" s="14">
        <v>8</v>
      </c>
      <c r="O8" s="14">
        <v>24</v>
      </c>
      <c r="P8" s="14">
        <v>35</v>
      </c>
    </row>
    <row r="9" spans="2:16" x14ac:dyDescent="0.25">
      <c r="B9" s="364" t="s">
        <v>58</v>
      </c>
      <c r="C9" s="365"/>
      <c r="D9" s="366"/>
      <c r="E9" s="14">
        <v>94.59</v>
      </c>
      <c r="F9" s="14">
        <v>100</v>
      </c>
      <c r="G9" s="14">
        <v>100</v>
      </c>
      <c r="H9" s="14">
        <v>88.89</v>
      </c>
      <c r="I9" s="14">
        <v>100</v>
      </c>
      <c r="J9" s="14">
        <v>94.74</v>
      </c>
      <c r="K9" s="14">
        <v>100</v>
      </c>
      <c r="L9" s="14">
        <v>100</v>
      </c>
      <c r="M9" s="14">
        <v>100</v>
      </c>
      <c r="N9" s="14">
        <v>100</v>
      </c>
      <c r="O9" s="14">
        <v>100</v>
      </c>
      <c r="P9" s="14">
        <v>100</v>
      </c>
    </row>
    <row r="10" spans="2:16" x14ac:dyDescent="0.25">
      <c r="B10" s="364" t="s">
        <v>57</v>
      </c>
      <c r="C10" s="365"/>
      <c r="D10" s="366"/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2:16" x14ac:dyDescent="0.25">
      <c r="B11" s="364" t="s">
        <v>56</v>
      </c>
      <c r="C11" s="365"/>
      <c r="D11" s="366"/>
      <c r="E11" s="14">
        <v>2</v>
      </c>
      <c r="F11" s="14">
        <v>0</v>
      </c>
      <c r="G11" s="14">
        <v>0</v>
      </c>
      <c r="H11" s="14">
        <v>1</v>
      </c>
      <c r="I11" s="14">
        <v>0</v>
      </c>
      <c r="J11" s="14">
        <v>2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2:16" ht="15.75" thickBot="1" x14ac:dyDescent="0.3">
      <c r="B12" s="367" t="s">
        <v>55</v>
      </c>
      <c r="C12" s="368"/>
      <c r="D12" s="369"/>
      <c r="E12" s="13">
        <v>5.41</v>
      </c>
      <c r="F12" s="13">
        <v>0</v>
      </c>
      <c r="G12" s="13">
        <v>0</v>
      </c>
      <c r="H12" s="13">
        <v>11.11</v>
      </c>
      <c r="I12" s="13">
        <v>0</v>
      </c>
      <c r="J12" s="13">
        <v>5.26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</row>
  </sheetData>
  <mergeCells count="10">
    <mergeCell ref="B9:D9"/>
    <mergeCell ref="B10:D10"/>
    <mergeCell ref="B11:D11"/>
    <mergeCell ref="B12:D12"/>
    <mergeCell ref="B2:D2"/>
    <mergeCell ref="B3:D3"/>
    <mergeCell ref="B4:D4"/>
    <mergeCell ref="B5:D6"/>
    <mergeCell ref="B7:D7"/>
    <mergeCell ref="B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Tabela P1</vt:lpstr>
      <vt:lpstr>Tabela P2</vt:lpstr>
      <vt:lpstr>Tabela P3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Dejan Dedovic</dc:creator>
  <cp:lastModifiedBy>Enis Cindrak</cp:lastModifiedBy>
  <dcterms:created xsi:type="dcterms:W3CDTF">2021-01-11T14:43:06Z</dcterms:created>
  <dcterms:modified xsi:type="dcterms:W3CDTF">2022-02-18T13:02:22Z</dcterms:modified>
</cp:coreProperties>
</file>